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029"/>
  <workbookPr/>
  <mc:AlternateContent xmlns:mc="http://schemas.openxmlformats.org/markup-compatibility/2006">
    <mc:Choice Requires="x15">
      <x15ac:absPath xmlns:x15ac="http://schemas.microsoft.com/office/spreadsheetml/2010/11/ac" url="S:\Klienti\S\SSSSMP8\07_Vysvětlení ZD\Vysvetleni ZD\04_DI 4\"/>
    </mc:Choice>
  </mc:AlternateContent>
  <xr:revisionPtr revIDLastSave="0" documentId="8_{A45C0203-8B67-42CE-B4BE-87C77EFCB73F}" xr6:coauthVersionLast="40" xr6:coauthVersionMax="40" xr10:uidLastSave="{00000000-0000-0000-0000-000000000000}"/>
  <bookViews>
    <workbookView xWindow="0" yWindow="0" windowWidth="20160" windowHeight="7476" xr2:uid="{00000000-000D-0000-FFFF-FFFF00000000}"/>
  </bookViews>
  <sheets>
    <sheet name="Rekapitulace stavby" sheetId="1" r:id="rId1"/>
    <sheet name="SO  01 - Architektonicko-..." sheetId="2" r:id="rId2"/>
    <sheet name="VON - VRN+ON" sheetId="3" r:id="rId3"/>
    <sheet name="Pokyny pro vyplnění" sheetId="4" r:id="rId4"/>
  </sheets>
  <definedNames>
    <definedName name="_xlnm._FilterDatabase" localSheetId="1" hidden="1">'SO  01 - Architektonicko-...'!$C$90:$K$686</definedName>
    <definedName name="_xlnm._FilterDatabase" localSheetId="2" hidden="1">'VON - VRN+ON'!$C$80:$K$98</definedName>
    <definedName name="_xlnm.Print_Titles" localSheetId="0">'Rekapitulace stavby'!$49:$49</definedName>
    <definedName name="_xlnm.Print_Titles" localSheetId="1">'SO  01 - Architektonicko-...'!$90:$90</definedName>
    <definedName name="_xlnm.Print_Titles" localSheetId="2">'VON - VRN+ON'!$80:$80</definedName>
    <definedName name="_xlnm.Print_Area" localSheetId="3">'Pokyny pro vyplnění'!$B$2:$K$69,'Pokyny pro vyplnění'!$B$72:$K$116,'Pokyny pro vyplnění'!$B$119:$K$188,'Pokyny pro vyplnění'!$B$196:$K$216</definedName>
    <definedName name="_xlnm.Print_Area" localSheetId="0">'Rekapitulace stavby'!$D$4:$AO$33,'Rekapitulace stavby'!$C$39:$AQ$54</definedName>
    <definedName name="_xlnm.Print_Area" localSheetId="1">'SO  01 - Architektonicko-...'!$C$4:$J$36,'SO  01 - Architektonicko-...'!$C$42:$J$72,'SO  01 - Architektonicko-...'!$C$78:$K$686</definedName>
    <definedName name="_xlnm.Print_Area" localSheetId="2">'VON - VRN+ON'!$C$4:$J$36,'VON - VRN+ON'!$C$42:$J$62,'VON - VRN+ON'!$C$68:$K$98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Y53" i="1" l="1"/>
  <c r="AX53" i="1"/>
  <c r="BI97" i="3"/>
  <c r="BH97" i="3"/>
  <c r="BG97" i="3"/>
  <c r="BF97" i="3"/>
  <c r="T97" i="3"/>
  <c r="T96" i="3"/>
  <c r="R97" i="3"/>
  <c r="R96" i="3" s="1"/>
  <c r="P97" i="3"/>
  <c r="P96" i="3" s="1"/>
  <c r="BK97" i="3"/>
  <c r="BK96" i="3" s="1"/>
  <c r="J96" i="3" s="1"/>
  <c r="J61" i="3" s="1"/>
  <c r="J97" i="3"/>
  <c r="BE97" i="3" s="1"/>
  <c r="BI94" i="3"/>
  <c r="BH94" i="3"/>
  <c r="BG94" i="3"/>
  <c r="BF94" i="3"/>
  <c r="T94" i="3"/>
  <c r="T93" i="3"/>
  <c r="R94" i="3"/>
  <c r="R93" i="3" s="1"/>
  <c r="P94" i="3"/>
  <c r="P93" i="3" s="1"/>
  <c r="BK94" i="3"/>
  <c r="BK93" i="3" s="1"/>
  <c r="J93" i="3" s="1"/>
  <c r="J60" i="3" s="1"/>
  <c r="J94" i="3"/>
  <c r="BE94" i="3" s="1"/>
  <c r="BI91" i="3"/>
  <c r="BH91" i="3"/>
  <c r="BG91" i="3"/>
  <c r="BF91" i="3"/>
  <c r="T91" i="3"/>
  <c r="R91" i="3"/>
  <c r="P91" i="3"/>
  <c r="BK91" i="3"/>
  <c r="J91" i="3"/>
  <c r="BE91" i="3" s="1"/>
  <c r="BI89" i="3"/>
  <c r="BH89" i="3"/>
  <c r="BG89" i="3"/>
  <c r="BF89" i="3"/>
  <c r="T89" i="3"/>
  <c r="R89" i="3"/>
  <c r="P89" i="3"/>
  <c r="BK89" i="3"/>
  <c r="J89" i="3"/>
  <c r="BE89" i="3" s="1"/>
  <c r="BI87" i="3"/>
  <c r="BH87" i="3"/>
  <c r="BG87" i="3"/>
  <c r="BF87" i="3"/>
  <c r="T87" i="3"/>
  <c r="R87" i="3"/>
  <c r="P87" i="3"/>
  <c r="P86" i="3"/>
  <c r="BK87" i="3"/>
  <c r="J87" i="3"/>
  <c r="BE87" i="3" s="1"/>
  <c r="BI84" i="3"/>
  <c r="F34" i="3" s="1"/>
  <c r="BD53" i="1" s="1"/>
  <c r="BH84" i="3"/>
  <c r="BG84" i="3"/>
  <c r="F32" i="3" s="1"/>
  <c r="BB53" i="1" s="1"/>
  <c r="BF84" i="3"/>
  <c r="J31" i="3" s="1"/>
  <c r="AW53" i="1" s="1"/>
  <c r="T84" i="3"/>
  <c r="T83" i="3" s="1"/>
  <c r="R84" i="3"/>
  <c r="R83" i="3"/>
  <c r="P84" i="3"/>
  <c r="P83" i="3" s="1"/>
  <c r="P82" i="3" s="1"/>
  <c r="P81" i="3" s="1"/>
  <c r="AU53" i="1" s="1"/>
  <c r="BK84" i="3"/>
  <c r="BK83" i="3" s="1"/>
  <c r="J84" i="3"/>
  <c r="BE84" i="3"/>
  <c r="J77" i="3"/>
  <c r="F77" i="3"/>
  <c r="F75" i="3"/>
  <c r="E73" i="3"/>
  <c r="J51" i="3"/>
  <c r="F51" i="3"/>
  <c r="F49" i="3"/>
  <c r="E47" i="3"/>
  <c r="J18" i="3"/>
  <c r="E18" i="3"/>
  <c r="F78" i="3" s="1"/>
  <c r="J17" i="3"/>
  <c r="J12" i="3"/>
  <c r="J75" i="3" s="1"/>
  <c r="E7" i="3"/>
  <c r="E71" i="3" s="1"/>
  <c r="AY52" i="1"/>
  <c r="AX52" i="1"/>
  <c r="BI683" i="2"/>
  <c r="BH683" i="2"/>
  <c r="BG683" i="2"/>
  <c r="BF683" i="2"/>
  <c r="T683" i="2"/>
  <c r="T682" i="2" s="1"/>
  <c r="R683" i="2"/>
  <c r="R682" i="2" s="1"/>
  <c r="P683" i="2"/>
  <c r="P682" i="2" s="1"/>
  <c r="BK683" i="2"/>
  <c r="BK682" i="2"/>
  <c r="J682" i="2" s="1"/>
  <c r="J71" i="2" s="1"/>
  <c r="J683" i="2"/>
  <c r="BE683" i="2" s="1"/>
  <c r="BI680" i="2"/>
  <c r="BH680" i="2"/>
  <c r="BG680" i="2"/>
  <c r="BF680" i="2"/>
  <c r="T680" i="2"/>
  <c r="R680" i="2"/>
  <c r="P680" i="2"/>
  <c r="BK680" i="2"/>
  <c r="J680" i="2"/>
  <c r="BE680" i="2"/>
  <c r="BI678" i="2"/>
  <c r="BH678" i="2"/>
  <c r="BG678" i="2"/>
  <c r="BF678" i="2"/>
  <c r="T678" i="2"/>
  <c r="R678" i="2"/>
  <c r="P678" i="2"/>
  <c r="BK678" i="2"/>
  <c r="J678" i="2"/>
  <c r="BE678" i="2" s="1"/>
  <c r="BI674" i="2"/>
  <c r="BH674" i="2"/>
  <c r="BG674" i="2"/>
  <c r="BF674" i="2"/>
  <c r="T674" i="2"/>
  <c r="R674" i="2"/>
  <c r="P674" i="2"/>
  <c r="BK674" i="2"/>
  <c r="J674" i="2"/>
  <c r="BE674" i="2"/>
  <c r="BI670" i="2"/>
  <c r="BH670" i="2"/>
  <c r="BG670" i="2"/>
  <c r="BF670" i="2"/>
  <c r="T670" i="2"/>
  <c r="R670" i="2"/>
  <c r="P670" i="2"/>
  <c r="BK670" i="2"/>
  <c r="J670" i="2"/>
  <c r="BE670" i="2" s="1"/>
  <c r="BI666" i="2"/>
  <c r="BH666" i="2"/>
  <c r="BG666" i="2"/>
  <c r="BF666" i="2"/>
  <c r="T666" i="2"/>
  <c r="R666" i="2"/>
  <c r="P666" i="2"/>
  <c r="BK666" i="2"/>
  <c r="J666" i="2"/>
  <c r="BE666" i="2" s="1"/>
  <c r="BI662" i="2"/>
  <c r="BH662" i="2"/>
  <c r="BG662" i="2"/>
  <c r="BF662" i="2"/>
  <c r="T662" i="2"/>
  <c r="R662" i="2"/>
  <c r="P662" i="2"/>
  <c r="BK662" i="2"/>
  <c r="J662" i="2"/>
  <c r="BE662" i="2"/>
  <c r="BI658" i="2"/>
  <c r="BH658" i="2"/>
  <c r="BG658" i="2"/>
  <c r="BF658" i="2"/>
  <c r="T658" i="2"/>
  <c r="R658" i="2"/>
  <c r="P658" i="2"/>
  <c r="BK658" i="2"/>
  <c r="J658" i="2"/>
  <c r="BE658" i="2" s="1"/>
  <c r="BI654" i="2"/>
  <c r="BH654" i="2"/>
  <c r="BG654" i="2"/>
  <c r="BF654" i="2"/>
  <c r="T654" i="2"/>
  <c r="R654" i="2"/>
  <c r="R653" i="2" s="1"/>
  <c r="P654" i="2"/>
  <c r="BK654" i="2"/>
  <c r="J654" i="2"/>
  <c r="BE654" i="2" s="1"/>
  <c r="BI651" i="2"/>
  <c r="BH651" i="2"/>
  <c r="BG651" i="2"/>
  <c r="BF651" i="2"/>
  <c r="T651" i="2"/>
  <c r="R651" i="2"/>
  <c r="P651" i="2"/>
  <c r="BK651" i="2"/>
  <c r="J651" i="2"/>
  <c r="BE651" i="2" s="1"/>
  <c r="BI649" i="2"/>
  <c r="BH649" i="2"/>
  <c r="BG649" i="2"/>
  <c r="BF649" i="2"/>
  <c r="T649" i="2"/>
  <c r="R649" i="2"/>
  <c r="P649" i="2"/>
  <c r="BK649" i="2"/>
  <c r="J649" i="2"/>
  <c r="BE649" i="2"/>
  <c r="BI641" i="2"/>
  <c r="BH641" i="2"/>
  <c r="BG641" i="2"/>
  <c r="BF641" i="2"/>
  <c r="T641" i="2"/>
  <c r="R641" i="2"/>
  <c r="P641" i="2"/>
  <c r="BK641" i="2"/>
  <c r="J641" i="2"/>
  <c r="BE641" i="2" s="1"/>
  <c r="BI636" i="2"/>
  <c r="BH636" i="2"/>
  <c r="BG636" i="2"/>
  <c r="BF636" i="2"/>
  <c r="T636" i="2"/>
  <c r="R636" i="2"/>
  <c r="P636" i="2"/>
  <c r="BK636" i="2"/>
  <c r="J636" i="2"/>
  <c r="BE636" i="2"/>
  <c r="BI631" i="2"/>
  <c r="BH631" i="2"/>
  <c r="BG631" i="2"/>
  <c r="BF631" i="2"/>
  <c r="T631" i="2"/>
  <c r="R631" i="2"/>
  <c r="P631" i="2"/>
  <c r="BK631" i="2"/>
  <c r="J631" i="2"/>
  <c r="BE631" i="2" s="1"/>
  <c r="BI626" i="2"/>
  <c r="BH626" i="2"/>
  <c r="BG626" i="2"/>
  <c r="BF626" i="2"/>
  <c r="T626" i="2"/>
  <c r="R626" i="2"/>
  <c r="P626" i="2"/>
  <c r="BK626" i="2"/>
  <c r="J626" i="2"/>
  <c r="BE626" i="2" s="1"/>
  <c r="BI624" i="2"/>
  <c r="BH624" i="2"/>
  <c r="BG624" i="2"/>
  <c r="BF624" i="2"/>
  <c r="T624" i="2"/>
  <c r="R624" i="2"/>
  <c r="P624" i="2"/>
  <c r="BK624" i="2"/>
  <c r="J624" i="2"/>
  <c r="BE624" i="2"/>
  <c r="BI608" i="2"/>
  <c r="BH608" i="2"/>
  <c r="BG608" i="2"/>
  <c r="BF608" i="2"/>
  <c r="T608" i="2"/>
  <c r="R608" i="2"/>
  <c r="P608" i="2"/>
  <c r="BK608" i="2"/>
  <c r="J608" i="2"/>
  <c r="BE608" i="2" s="1"/>
  <c r="BI603" i="2"/>
  <c r="BH603" i="2"/>
  <c r="BG603" i="2"/>
  <c r="BF603" i="2"/>
  <c r="T603" i="2"/>
  <c r="R603" i="2"/>
  <c r="P603" i="2"/>
  <c r="BK603" i="2"/>
  <c r="J603" i="2"/>
  <c r="BE603" i="2" s="1"/>
  <c r="BI598" i="2"/>
  <c r="BH598" i="2"/>
  <c r="BG598" i="2"/>
  <c r="BF598" i="2"/>
  <c r="T598" i="2"/>
  <c r="R598" i="2"/>
  <c r="P598" i="2"/>
  <c r="BK598" i="2"/>
  <c r="J598" i="2"/>
  <c r="BE598" i="2" s="1"/>
  <c r="BI593" i="2"/>
  <c r="BH593" i="2"/>
  <c r="BG593" i="2"/>
  <c r="BF593" i="2"/>
  <c r="T593" i="2"/>
  <c r="R593" i="2"/>
  <c r="P593" i="2"/>
  <c r="BK593" i="2"/>
  <c r="J593" i="2"/>
  <c r="BE593" i="2"/>
  <c r="BI587" i="2"/>
  <c r="BH587" i="2"/>
  <c r="BG587" i="2"/>
  <c r="BF587" i="2"/>
  <c r="T587" i="2"/>
  <c r="R587" i="2"/>
  <c r="P587" i="2"/>
  <c r="BK587" i="2"/>
  <c r="J587" i="2"/>
  <c r="BE587" i="2" s="1"/>
  <c r="BI582" i="2"/>
  <c r="BH582" i="2"/>
  <c r="BG582" i="2"/>
  <c r="BF582" i="2"/>
  <c r="T582" i="2"/>
  <c r="R582" i="2"/>
  <c r="P582" i="2"/>
  <c r="BK582" i="2"/>
  <c r="J582" i="2"/>
  <c r="BE582" i="2" s="1"/>
  <c r="BI577" i="2"/>
  <c r="BH577" i="2"/>
  <c r="BG577" i="2"/>
  <c r="BF577" i="2"/>
  <c r="T577" i="2"/>
  <c r="R577" i="2"/>
  <c r="P577" i="2"/>
  <c r="BK577" i="2"/>
  <c r="J577" i="2"/>
  <c r="BE577" i="2"/>
  <c r="BI572" i="2"/>
  <c r="BH572" i="2"/>
  <c r="BG572" i="2"/>
  <c r="BF572" i="2"/>
  <c r="T572" i="2"/>
  <c r="R572" i="2"/>
  <c r="P572" i="2"/>
  <c r="BK572" i="2"/>
  <c r="J572" i="2"/>
  <c r="BE572" i="2" s="1"/>
  <c r="BI567" i="2"/>
  <c r="BH567" i="2"/>
  <c r="BG567" i="2"/>
  <c r="BF567" i="2"/>
  <c r="T567" i="2"/>
  <c r="R567" i="2"/>
  <c r="P567" i="2"/>
  <c r="BK567" i="2"/>
  <c r="J567" i="2"/>
  <c r="BE567" i="2"/>
  <c r="BI562" i="2"/>
  <c r="BH562" i="2"/>
  <c r="BG562" i="2"/>
  <c r="BF562" i="2"/>
  <c r="T562" i="2"/>
  <c r="R562" i="2"/>
  <c r="P562" i="2"/>
  <c r="BK562" i="2"/>
  <c r="J562" i="2"/>
  <c r="BE562" i="2" s="1"/>
  <c r="BI557" i="2"/>
  <c r="BH557" i="2"/>
  <c r="BG557" i="2"/>
  <c r="BF557" i="2"/>
  <c r="T557" i="2"/>
  <c r="R557" i="2"/>
  <c r="P557" i="2"/>
  <c r="BK557" i="2"/>
  <c r="J557" i="2"/>
  <c r="BE557" i="2"/>
  <c r="BI548" i="2"/>
  <c r="BH548" i="2"/>
  <c r="BG548" i="2"/>
  <c r="BF548" i="2"/>
  <c r="T548" i="2"/>
  <c r="R548" i="2"/>
  <c r="P548" i="2"/>
  <c r="BK548" i="2"/>
  <c r="J548" i="2"/>
  <c r="BE548" i="2" s="1"/>
  <c r="BI544" i="2"/>
  <c r="BH544" i="2"/>
  <c r="BG544" i="2"/>
  <c r="BF544" i="2"/>
  <c r="T544" i="2"/>
  <c r="R544" i="2"/>
  <c r="P544" i="2"/>
  <c r="BK544" i="2"/>
  <c r="J544" i="2"/>
  <c r="BE544" i="2"/>
  <c r="BI540" i="2"/>
  <c r="BH540" i="2"/>
  <c r="BG540" i="2"/>
  <c r="BF540" i="2"/>
  <c r="T540" i="2"/>
  <c r="R540" i="2"/>
  <c r="P540" i="2"/>
  <c r="BK540" i="2"/>
  <c r="J540" i="2"/>
  <c r="BE540" i="2" s="1"/>
  <c r="BI536" i="2"/>
  <c r="BH536" i="2"/>
  <c r="BG536" i="2"/>
  <c r="BF536" i="2"/>
  <c r="T536" i="2"/>
  <c r="R536" i="2"/>
  <c r="P536" i="2"/>
  <c r="BK536" i="2"/>
  <c r="J536" i="2"/>
  <c r="BE536" i="2" s="1"/>
  <c r="BI532" i="2"/>
  <c r="BH532" i="2"/>
  <c r="BG532" i="2"/>
  <c r="BF532" i="2"/>
  <c r="T532" i="2"/>
  <c r="R532" i="2"/>
  <c r="P532" i="2"/>
  <c r="BK532" i="2"/>
  <c r="J532" i="2"/>
  <c r="BE532" i="2"/>
  <c r="BI528" i="2"/>
  <c r="BH528" i="2"/>
  <c r="BG528" i="2"/>
  <c r="BF528" i="2"/>
  <c r="T528" i="2"/>
  <c r="R528" i="2"/>
  <c r="P528" i="2"/>
  <c r="BK528" i="2"/>
  <c r="J528" i="2"/>
  <c r="BE528" i="2" s="1"/>
  <c r="BI524" i="2"/>
  <c r="BH524" i="2"/>
  <c r="BG524" i="2"/>
  <c r="BF524" i="2"/>
  <c r="T524" i="2"/>
  <c r="R524" i="2"/>
  <c r="R523" i="2" s="1"/>
  <c r="P524" i="2"/>
  <c r="BK524" i="2"/>
  <c r="J524" i="2"/>
  <c r="BE524" i="2" s="1"/>
  <c r="BI521" i="2"/>
  <c r="BH521" i="2"/>
  <c r="BG521" i="2"/>
  <c r="BF521" i="2"/>
  <c r="T521" i="2"/>
  <c r="R521" i="2"/>
  <c r="P521" i="2"/>
  <c r="BK521" i="2"/>
  <c r="J521" i="2"/>
  <c r="BE521" i="2" s="1"/>
  <c r="BI519" i="2"/>
  <c r="BH519" i="2"/>
  <c r="BG519" i="2"/>
  <c r="BF519" i="2"/>
  <c r="T519" i="2"/>
  <c r="R519" i="2"/>
  <c r="P519" i="2"/>
  <c r="BK519" i="2"/>
  <c r="J519" i="2"/>
  <c r="BE519" i="2"/>
  <c r="BI517" i="2"/>
  <c r="BH517" i="2"/>
  <c r="BG517" i="2"/>
  <c r="BF517" i="2"/>
  <c r="T517" i="2"/>
  <c r="R517" i="2"/>
  <c r="P517" i="2"/>
  <c r="BK517" i="2"/>
  <c r="J517" i="2"/>
  <c r="BE517" i="2" s="1"/>
  <c r="BI515" i="2"/>
  <c r="BH515" i="2"/>
  <c r="BG515" i="2"/>
  <c r="BF515" i="2"/>
  <c r="T515" i="2"/>
  <c r="R515" i="2"/>
  <c r="P515" i="2"/>
  <c r="BK515" i="2"/>
  <c r="J515" i="2"/>
  <c r="BE515" i="2"/>
  <c r="BI513" i="2"/>
  <c r="BH513" i="2"/>
  <c r="BG513" i="2"/>
  <c r="BF513" i="2"/>
  <c r="T513" i="2"/>
  <c r="R513" i="2"/>
  <c r="P513" i="2"/>
  <c r="BK513" i="2"/>
  <c r="J513" i="2"/>
  <c r="BE513" i="2" s="1"/>
  <c r="BI511" i="2"/>
  <c r="BH511" i="2"/>
  <c r="BG511" i="2"/>
  <c r="BF511" i="2"/>
  <c r="T511" i="2"/>
  <c r="R511" i="2"/>
  <c r="P511" i="2"/>
  <c r="BK511" i="2"/>
  <c r="J511" i="2"/>
  <c r="BE511" i="2" s="1"/>
  <c r="BI509" i="2"/>
  <c r="BH509" i="2"/>
  <c r="BG509" i="2"/>
  <c r="BF509" i="2"/>
  <c r="T509" i="2"/>
  <c r="R509" i="2"/>
  <c r="P509" i="2"/>
  <c r="BK509" i="2"/>
  <c r="J509" i="2"/>
  <c r="BE509" i="2"/>
  <c r="BI507" i="2"/>
  <c r="BH507" i="2"/>
  <c r="BG507" i="2"/>
  <c r="BF507" i="2"/>
  <c r="T507" i="2"/>
  <c r="R507" i="2"/>
  <c r="P507" i="2"/>
  <c r="BK507" i="2"/>
  <c r="J507" i="2"/>
  <c r="BE507" i="2" s="1"/>
  <c r="BI505" i="2"/>
  <c r="BH505" i="2"/>
  <c r="BG505" i="2"/>
  <c r="BF505" i="2"/>
  <c r="T505" i="2"/>
  <c r="R505" i="2"/>
  <c r="P505" i="2"/>
  <c r="BK505" i="2"/>
  <c r="J505" i="2"/>
  <c r="BE505" i="2" s="1"/>
  <c r="BI503" i="2"/>
  <c r="BH503" i="2"/>
  <c r="BG503" i="2"/>
  <c r="BF503" i="2"/>
  <c r="T503" i="2"/>
  <c r="R503" i="2"/>
  <c r="P503" i="2"/>
  <c r="BK503" i="2"/>
  <c r="J503" i="2"/>
  <c r="BE503" i="2" s="1"/>
  <c r="BI501" i="2"/>
  <c r="BH501" i="2"/>
  <c r="BG501" i="2"/>
  <c r="BF501" i="2"/>
  <c r="T501" i="2"/>
  <c r="R501" i="2"/>
  <c r="P501" i="2"/>
  <c r="BK501" i="2"/>
  <c r="J501" i="2"/>
  <c r="BE501" i="2"/>
  <c r="BI499" i="2"/>
  <c r="BH499" i="2"/>
  <c r="BG499" i="2"/>
  <c r="BF499" i="2"/>
  <c r="T499" i="2"/>
  <c r="R499" i="2"/>
  <c r="P499" i="2"/>
  <c r="BK499" i="2"/>
  <c r="J499" i="2"/>
  <c r="BE499" i="2" s="1"/>
  <c r="BI497" i="2"/>
  <c r="BH497" i="2"/>
  <c r="BG497" i="2"/>
  <c r="BF497" i="2"/>
  <c r="T497" i="2"/>
  <c r="R497" i="2"/>
  <c r="P497" i="2"/>
  <c r="BK497" i="2"/>
  <c r="J497" i="2"/>
  <c r="BE497" i="2" s="1"/>
  <c r="BI495" i="2"/>
  <c r="BH495" i="2"/>
  <c r="BG495" i="2"/>
  <c r="BF495" i="2"/>
  <c r="T495" i="2"/>
  <c r="R495" i="2"/>
  <c r="R494" i="2" s="1"/>
  <c r="P495" i="2"/>
  <c r="BK495" i="2"/>
  <c r="J495" i="2"/>
  <c r="BE495" i="2"/>
  <c r="BI492" i="2"/>
  <c r="BH492" i="2"/>
  <c r="BG492" i="2"/>
  <c r="BF492" i="2"/>
  <c r="T492" i="2"/>
  <c r="R492" i="2"/>
  <c r="P492" i="2"/>
  <c r="BK492" i="2"/>
  <c r="J492" i="2"/>
  <c r="BE492" i="2" s="1"/>
  <c r="BI490" i="2"/>
  <c r="BH490" i="2"/>
  <c r="BG490" i="2"/>
  <c r="BF490" i="2"/>
  <c r="T490" i="2"/>
  <c r="R490" i="2"/>
  <c r="P490" i="2"/>
  <c r="BK490" i="2"/>
  <c r="J490" i="2"/>
  <c r="BE490" i="2"/>
  <c r="BI486" i="2"/>
  <c r="BH486" i="2"/>
  <c r="BG486" i="2"/>
  <c r="BF486" i="2"/>
  <c r="T486" i="2"/>
  <c r="R486" i="2"/>
  <c r="P486" i="2"/>
  <c r="BK486" i="2"/>
  <c r="J486" i="2"/>
  <c r="BE486" i="2" s="1"/>
  <c r="BI482" i="2"/>
  <c r="BH482" i="2"/>
  <c r="BG482" i="2"/>
  <c r="BF482" i="2"/>
  <c r="T482" i="2"/>
  <c r="R482" i="2"/>
  <c r="P482" i="2"/>
  <c r="BK482" i="2"/>
  <c r="J482" i="2"/>
  <c r="BE482" i="2" s="1"/>
  <c r="BI478" i="2"/>
  <c r="BH478" i="2"/>
  <c r="BG478" i="2"/>
  <c r="BF478" i="2"/>
  <c r="T478" i="2"/>
  <c r="R478" i="2"/>
  <c r="P478" i="2"/>
  <c r="BK478" i="2"/>
  <c r="J478" i="2"/>
  <c r="BE478" i="2" s="1"/>
  <c r="BI473" i="2"/>
  <c r="BH473" i="2"/>
  <c r="BG473" i="2"/>
  <c r="BF473" i="2"/>
  <c r="T473" i="2"/>
  <c r="R473" i="2"/>
  <c r="P473" i="2"/>
  <c r="BK473" i="2"/>
  <c r="J473" i="2"/>
  <c r="BE473" i="2"/>
  <c r="BI468" i="2"/>
  <c r="BH468" i="2"/>
  <c r="BG468" i="2"/>
  <c r="BF468" i="2"/>
  <c r="T468" i="2"/>
  <c r="R468" i="2"/>
  <c r="P468" i="2"/>
  <c r="BK468" i="2"/>
  <c r="J468" i="2"/>
  <c r="BE468" i="2" s="1"/>
  <c r="BI464" i="2"/>
  <c r="BH464" i="2"/>
  <c r="BG464" i="2"/>
  <c r="BF464" i="2"/>
  <c r="T464" i="2"/>
  <c r="R464" i="2"/>
  <c r="P464" i="2"/>
  <c r="BK464" i="2"/>
  <c r="J464" i="2"/>
  <c r="BE464" i="2" s="1"/>
  <c r="BI460" i="2"/>
  <c r="BH460" i="2"/>
  <c r="BG460" i="2"/>
  <c r="BF460" i="2"/>
  <c r="T460" i="2"/>
  <c r="R460" i="2"/>
  <c r="R459" i="2" s="1"/>
  <c r="P460" i="2"/>
  <c r="BK460" i="2"/>
  <c r="J460" i="2"/>
  <c r="BE460" i="2"/>
  <c r="BI457" i="2"/>
  <c r="BH457" i="2"/>
  <c r="BG457" i="2"/>
  <c r="BF457" i="2"/>
  <c r="T457" i="2"/>
  <c r="R457" i="2"/>
  <c r="P457" i="2"/>
  <c r="BK457" i="2"/>
  <c r="J457" i="2"/>
  <c r="BE457" i="2" s="1"/>
  <c r="BI455" i="2"/>
  <c r="BH455" i="2"/>
  <c r="BG455" i="2"/>
  <c r="BF455" i="2"/>
  <c r="T455" i="2"/>
  <c r="T452" i="2" s="1"/>
  <c r="R455" i="2"/>
  <c r="P455" i="2"/>
  <c r="BK455" i="2"/>
  <c r="J455" i="2"/>
  <c r="BE455" i="2"/>
  <c r="BI453" i="2"/>
  <c r="BH453" i="2"/>
  <c r="BG453" i="2"/>
  <c r="BF453" i="2"/>
  <c r="T453" i="2"/>
  <c r="R453" i="2"/>
  <c r="P453" i="2"/>
  <c r="BK453" i="2"/>
  <c r="BK452" i="2" s="1"/>
  <c r="J452" i="2" s="1"/>
  <c r="J66" i="2" s="1"/>
  <c r="J453" i="2"/>
  <c r="BE453" i="2" s="1"/>
  <c r="BI450" i="2"/>
  <c r="BH450" i="2"/>
  <c r="BG450" i="2"/>
  <c r="BF450" i="2"/>
  <c r="T450" i="2"/>
  <c r="R450" i="2"/>
  <c r="P450" i="2"/>
  <c r="BK450" i="2"/>
  <c r="J450" i="2"/>
  <c r="BE450" i="2"/>
  <c r="BI448" i="2"/>
  <c r="BH448" i="2"/>
  <c r="BG448" i="2"/>
  <c r="BF448" i="2"/>
  <c r="T448" i="2"/>
  <c r="R448" i="2"/>
  <c r="P448" i="2"/>
  <c r="BK448" i="2"/>
  <c r="J448" i="2"/>
  <c r="BE448" i="2" s="1"/>
  <c r="BI446" i="2"/>
  <c r="BH446" i="2"/>
  <c r="BG446" i="2"/>
  <c r="BF446" i="2"/>
  <c r="T446" i="2"/>
  <c r="R446" i="2"/>
  <c r="P446" i="2"/>
  <c r="BK446" i="2"/>
  <c r="J446" i="2"/>
  <c r="BE446" i="2" s="1"/>
  <c r="BI442" i="2"/>
  <c r="BH442" i="2"/>
  <c r="BG442" i="2"/>
  <c r="BF442" i="2"/>
  <c r="T442" i="2"/>
  <c r="R442" i="2"/>
  <c r="P442" i="2"/>
  <c r="BK442" i="2"/>
  <c r="J442" i="2"/>
  <c r="BE442" i="2"/>
  <c r="BI440" i="2"/>
  <c r="BH440" i="2"/>
  <c r="BG440" i="2"/>
  <c r="BF440" i="2"/>
  <c r="T440" i="2"/>
  <c r="R440" i="2"/>
  <c r="P440" i="2"/>
  <c r="BK440" i="2"/>
  <c r="J440" i="2"/>
  <c r="BE440" i="2" s="1"/>
  <c r="BI436" i="2"/>
  <c r="BH436" i="2"/>
  <c r="BG436" i="2"/>
  <c r="BF436" i="2"/>
  <c r="T436" i="2"/>
  <c r="R436" i="2"/>
  <c r="P436" i="2"/>
  <c r="BK436" i="2"/>
  <c r="J436" i="2"/>
  <c r="BE436" i="2" s="1"/>
  <c r="BI434" i="2"/>
  <c r="BH434" i="2"/>
  <c r="BG434" i="2"/>
  <c r="BF434" i="2"/>
  <c r="T434" i="2"/>
  <c r="R434" i="2"/>
  <c r="P434" i="2"/>
  <c r="BK434" i="2"/>
  <c r="J434" i="2"/>
  <c r="BE434" i="2" s="1"/>
  <c r="BI428" i="2"/>
  <c r="BH428" i="2"/>
  <c r="BG428" i="2"/>
  <c r="BF428" i="2"/>
  <c r="T428" i="2"/>
  <c r="R428" i="2"/>
  <c r="P428" i="2"/>
  <c r="BK428" i="2"/>
  <c r="J428" i="2"/>
  <c r="BE428" i="2"/>
  <c r="BI426" i="2"/>
  <c r="BH426" i="2"/>
  <c r="BG426" i="2"/>
  <c r="BF426" i="2"/>
  <c r="T426" i="2"/>
  <c r="R426" i="2"/>
  <c r="P426" i="2"/>
  <c r="BK426" i="2"/>
  <c r="J426" i="2"/>
  <c r="BE426" i="2" s="1"/>
  <c r="BI422" i="2"/>
  <c r="BH422" i="2"/>
  <c r="BG422" i="2"/>
  <c r="BF422" i="2"/>
  <c r="T422" i="2"/>
  <c r="R422" i="2"/>
  <c r="P422" i="2"/>
  <c r="BK422" i="2"/>
  <c r="J422" i="2"/>
  <c r="BE422" i="2" s="1"/>
  <c r="BI418" i="2"/>
  <c r="BH418" i="2"/>
  <c r="BG418" i="2"/>
  <c r="BF418" i="2"/>
  <c r="T418" i="2"/>
  <c r="R418" i="2"/>
  <c r="P418" i="2"/>
  <c r="BK418" i="2"/>
  <c r="J418" i="2"/>
  <c r="BE418" i="2"/>
  <c r="BI416" i="2"/>
  <c r="BH416" i="2"/>
  <c r="BG416" i="2"/>
  <c r="BF416" i="2"/>
  <c r="T416" i="2"/>
  <c r="R416" i="2"/>
  <c r="P416" i="2"/>
  <c r="BK416" i="2"/>
  <c r="J416" i="2"/>
  <c r="BE416" i="2" s="1"/>
  <c r="BI414" i="2"/>
  <c r="BH414" i="2"/>
  <c r="BG414" i="2"/>
  <c r="BF414" i="2"/>
  <c r="T414" i="2"/>
  <c r="R414" i="2"/>
  <c r="P414" i="2"/>
  <c r="BK414" i="2"/>
  <c r="J414" i="2"/>
  <c r="BE414" i="2"/>
  <c r="BI410" i="2"/>
  <c r="BH410" i="2"/>
  <c r="BG410" i="2"/>
  <c r="BF410" i="2"/>
  <c r="T410" i="2"/>
  <c r="R410" i="2"/>
  <c r="P410" i="2"/>
  <c r="BK410" i="2"/>
  <c r="J410" i="2"/>
  <c r="BE410" i="2" s="1"/>
  <c r="BI406" i="2"/>
  <c r="BH406" i="2"/>
  <c r="BG406" i="2"/>
  <c r="BF406" i="2"/>
  <c r="T406" i="2"/>
  <c r="R406" i="2"/>
  <c r="P406" i="2"/>
  <c r="BK406" i="2"/>
  <c r="J406" i="2"/>
  <c r="BE406" i="2"/>
  <c r="BI402" i="2"/>
  <c r="BH402" i="2"/>
  <c r="BG402" i="2"/>
  <c r="BF402" i="2"/>
  <c r="T402" i="2"/>
  <c r="T397" i="2" s="1"/>
  <c r="R402" i="2"/>
  <c r="P402" i="2"/>
  <c r="BK402" i="2"/>
  <c r="J402" i="2"/>
  <c r="BE402" i="2" s="1"/>
  <c r="BI398" i="2"/>
  <c r="BH398" i="2"/>
  <c r="BG398" i="2"/>
  <c r="BF398" i="2"/>
  <c r="T398" i="2"/>
  <c r="R398" i="2"/>
  <c r="P398" i="2"/>
  <c r="BK398" i="2"/>
  <c r="J398" i="2"/>
  <c r="BE398" i="2" s="1"/>
  <c r="BI395" i="2"/>
  <c r="BH395" i="2"/>
  <c r="BG395" i="2"/>
  <c r="BF395" i="2"/>
  <c r="T395" i="2"/>
  <c r="R395" i="2"/>
  <c r="P395" i="2"/>
  <c r="BK395" i="2"/>
  <c r="J395" i="2"/>
  <c r="BE395" i="2"/>
  <c r="BI393" i="2"/>
  <c r="BH393" i="2"/>
  <c r="BG393" i="2"/>
  <c r="BF393" i="2"/>
  <c r="T393" i="2"/>
  <c r="R393" i="2"/>
  <c r="P393" i="2"/>
  <c r="BK393" i="2"/>
  <c r="J393" i="2"/>
  <c r="BE393" i="2" s="1"/>
  <c r="BI390" i="2"/>
  <c r="BH390" i="2"/>
  <c r="BG390" i="2"/>
  <c r="BF390" i="2"/>
  <c r="T390" i="2"/>
  <c r="R390" i="2"/>
  <c r="P390" i="2"/>
  <c r="BK390" i="2"/>
  <c r="J390" i="2"/>
  <c r="BE390" i="2"/>
  <c r="BI388" i="2"/>
  <c r="BH388" i="2"/>
  <c r="BG388" i="2"/>
  <c r="BF388" i="2"/>
  <c r="T388" i="2"/>
  <c r="R388" i="2"/>
  <c r="P388" i="2"/>
  <c r="BK388" i="2"/>
  <c r="J388" i="2"/>
  <c r="BE388" i="2" s="1"/>
  <c r="BI386" i="2"/>
  <c r="BH386" i="2"/>
  <c r="BG386" i="2"/>
  <c r="BF386" i="2"/>
  <c r="T386" i="2"/>
  <c r="R386" i="2"/>
  <c r="P386" i="2"/>
  <c r="BK386" i="2"/>
  <c r="J386" i="2"/>
  <c r="BE386" i="2"/>
  <c r="BI382" i="2"/>
  <c r="BH382" i="2"/>
  <c r="BG382" i="2"/>
  <c r="BF382" i="2"/>
  <c r="T382" i="2"/>
  <c r="R382" i="2"/>
  <c r="P382" i="2"/>
  <c r="BK382" i="2"/>
  <c r="J382" i="2"/>
  <c r="BE382" i="2" s="1"/>
  <c r="BI378" i="2"/>
  <c r="BH378" i="2"/>
  <c r="BG378" i="2"/>
  <c r="BF378" i="2"/>
  <c r="T378" i="2"/>
  <c r="R378" i="2"/>
  <c r="P378" i="2"/>
  <c r="BK378" i="2"/>
  <c r="J378" i="2"/>
  <c r="BE378" i="2" s="1"/>
  <c r="BI374" i="2"/>
  <c r="BH374" i="2"/>
  <c r="BG374" i="2"/>
  <c r="BF374" i="2"/>
  <c r="T374" i="2"/>
  <c r="R374" i="2"/>
  <c r="P374" i="2"/>
  <c r="BK374" i="2"/>
  <c r="J374" i="2"/>
  <c r="BE374" i="2"/>
  <c r="BI370" i="2"/>
  <c r="BH370" i="2"/>
  <c r="BG370" i="2"/>
  <c r="BF370" i="2"/>
  <c r="T370" i="2"/>
  <c r="R370" i="2"/>
  <c r="P370" i="2"/>
  <c r="BK370" i="2"/>
  <c r="J370" i="2"/>
  <c r="BE370" i="2"/>
  <c r="BI366" i="2"/>
  <c r="BH366" i="2"/>
  <c r="BG366" i="2"/>
  <c r="BF366" i="2"/>
  <c r="T366" i="2"/>
  <c r="R366" i="2"/>
  <c r="P366" i="2"/>
  <c r="BK366" i="2"/>
  <c r="J366" i="2"/>
  <c r="BE366" i="2" s="1"/>
  <c r="BI362" i="2"/>
  <c r="BH362" i="2"/>
  <c r="BG362" i="2"/>
  <c r="BF362" i="2"/>
  <c r="T362" i="2"/>
  <c r="R362" i="2"/>
  <c r="P362" i="2"/>
  <c r="BK362" i="2"/>
  <c r="J362" i="2"/>
  <c r="BE362" i="2" s="1"/>
  <c r="BI360" i="2"/>
  <c r="BH360" i="2"/>
  <c r="BG360" i="2"/>
  <c r="BF360" i="2"/>
  <c r="T360" i="2"/>
  <c r="R360" i="2"/>
  <c r="P360" i="2"/>
  <c r="BK360" i="2"/>
  <c r="J360" i="2"/>
  <c r="BE360" i="2"/>
  <c r="BI356" i="2"/>
  <c r="BH356" i="2"/>
  <c r="BG356" i="2"/>
  <c r="BF356" i="2"/>
  <c r="T356" i="2"/>
  <c r="R356" i="2"/>
  <c r="P356" i="2"/>
  <c r="BK356" i="2"/>
  <c r="J356" i="2"/>
  <c r="BE356" i="2" s="1"/>
  <c r="BI354" i="2"/>
  <c r="BH354" i="2"/>
  <c r="BG354" i="2"/>
  <c r="BF354" i="2"/>
  <c r="T354" i="2"/>
  <c r="R354" i="2"/>
  <c r="P354" i="2"/>
  <c r="BK354" i="2"/>
  <c r="J354" i="2"/>
  <c r="BE354" i="2" s="1"/>
  <c r="BI347" i="2"/>
  <c r="BH347" i="2"/>
  <c r="BG347" i="2"/>
  <c r="BF347" i="2"/>
  <c r="T347" i="2"/>
  <c r="R347" i="2"/>
  <c r="P347" i="2"/>
  <c r="BK347" i="2"/>
  <c r="J347" i="2"/>
  <c r="BE347" i="2"/>
  <c r="BI342" i="2"/>
  <c r="BH342" i="2"/>
  <c r="BG342" i="2"/>
  <c r="BF342" i="2"/>
  <c r="T342" i="2"/>
  <c r="R342" i="2"/>
  <c r="P342" i="2"/>
  <c r="BK342" i="2"/>
  <c r="J342" i="2"/>
  <c r="BE342" i="2" s="1"/>
  <c r="BI337" i="2"/>
  <c r="BH337" i="2"/>
  <c r="BG337" i="2"/>
  <c r="BF337" i="2"/>
  <c r="T337" i="2"/>
  <c r="R337" i="2"/>
  <c r="P337" i="2"/>
  <c r="BK337" i="2"/>
  <c r="J337" i="2"/>
  <c r="BE337" i="2"/>
  <c r="BI333" i="2"/>
  <c r="BH333" i="2"/>
  <c r="BG333" i="2"/>
  <c r="BF333" i="2"/>
  <c r="T333" i="2"/>
  <c r="R333" i="2"/>
  <c r="P333" i="2"/>
  <c r="BK333" i="2"/>
  <c r="J333" i="2"/>
  <c r="BE333" i="2" s="1"/>
  <c r="BI329" i="2"/>
  <c r="BH329" i="2"/>
  <c r="BG329" i="2"/>
  <c r="BF329" i="2"/>
  <c r="T329" i="2"/>
  <c r="R329" i="2"/>
  <c r="P329" i="2"/>
  <c r="BK329" i="2"/>
  <c r="BK328" i="2" s="1"/>
  <c r="J328" i="2" s="1"/>
  <c r="J64" i="2" s="1"/>
  <c r="J329" i="2"/>
  <c r="BE329" i="2"/>
  <c r="BI325" i="2"/>
  <c r="BH325" i="2"/>
  <c r="BG325" i="2"/>
  <c r="BF325" i="2"/>
  <c r="T325" i="2"/>
  <c r="T324" i="2" s="1"/>
  <c r="R325" i="2"/>
  <c r="R324" i="2"/>
  <c r="P325" i="2"/>
  <c r="P324" i="2" s="1"/>
  <c r="BK325" i="2"/>
  <c r="BK324" i="2"/>
  <c r="J324" i="2" s="1"/>
  <c r="J62" i="2" s="1"/>
  <c r="J325" i="2"/>
  <c r="BE325" i="2" s="1"/>
  <c r="BI320" i="2"/>
  <c r="BH320" i="2"/>
  <c r="BG320" i="2"/>
  <c r="BF320" i="2"/>
  <c r="T320" i="2"/>
  <c r="R320" i="2"/>
  <c r="P320" i="2"/>
  <c r="BK320" i="2"/>
  <c r="J320" i="2"/>
  <c r="BE320" i="2" s="1"/>
  <c r="BI316" i="2"/>
  <c r="BH316" i="2"/>
  <c r="BG316" i="2"/>
  <c r="BF316" i="2"/>
  <c r="T316" i="2"/>
  <c r="R316" i="2"/>
  <c r="P316" i="2"/>
  <c r="BK316" i="2"/>
  <c r="J316" i="2"/>
  <c r="BE316" i="2"/>
  <c r="BI312" i="2"/>
  <c r="BH312" i="2"/>
  <c r="BG312" i="2"/>
  <c r="BF312" i="2"/>
  <c r="T312" i="2"/>
  <c r="R312" i="2"/>
  <c r="P312" i="2"/>
  <c r="BK312" i="2"/>
  <c r="J312" i="2"/>
  <c r="BE312" i="2" s="1"/>
  <c r="BI308" i="2"/>
  <c r="BH308" i="2"/>
  <c r="BG308" i="2"/>
  <c r="BF308" i="2"/>
  <c r="T308" i="2"/>
  <c r="R308" i="2"/>
  <c r="P308" i="2"/>
  <c r="BK308" i="2"/>
  <c r="J308" i="2"/>
  <c r="BE308" i="2"/>
  <c r="BI306" i="2"/>
  <c r="BH306" i="2"/>
  <c r="BG306" i="2"/>
  <c r="BF306" i="2"/>
  <c r="T306" i="2"/>
  <c r="R306" i="2"/>
  <c r="P306" i="2"/>
  <c r="BK306" i="2"/>
  <c r="J306" i="2"/>
  <c r="BE306" i="2" s="1"/>
  <c r="BI304" i="2"/>
  <c r="BH304" i="2"/>
  <c r="BG304" i="2"/>
  <c r="BF304" i="2"/>
  <c r="T304" i="2"/>
  <c r="R304" i="2"/>
  <c r="P304" i="2"/>
  <c r="BK304" i="2"/>
  <c r="J304" i="2"/>
  <c r="BE304" i="2" s="1"/>
  <c r="BI300" i="2"/>
  <c r="BH300" i="2"/>
  <c r="BG300" i="2"/>
  <c r="BF300" i="2"/>
  <c r="T300" i="2"/>
  <c r="R300" i="2"/>
  <c r="P300" i="2"/>
  <c r="BK300" i="2"/>
  <c r="J300" i="2"/>
  <c r="BE300" i="2"/>
  <c r="BI298" i="2"/>
  <c r="BH298" i="2"/>
  <c r="BG298" i="2"/>
  <c r="BF298" i="2"/>
  <c r="T298" i="2"/>
  <c r="R298" i="2"/>
  <c r="P298" i="2"/>
  <c r="BK298" i="2"/>
  <c r="BK297" i="2" s="1"/>
  <c r="J297" i="2" s="1"/>
  <c r="J61" i="2" s="1"/>
  <c r="J298" i="2"/>
  <c r="BE298" i="2" s="1"/>
  <c r="BI292" i="2"/>
  <c r="BH292" i="2"/>
  <c r="BG292" i="2"/>
  <c r="BF292" i="2"/>
  <c r="T292" i="2"/>
  <c r="R292" i="2"/>
  <c r="P292" i="2"/>
  <c r="BK292" i="2"/>
  <c r="J292" i="2"/>
  <c r="BE292" i="2"/>
  <c r="BI282" i="2"/>
  <c r="BH282" i="2"/>
  <c r="BG282" i="2"/>
  <c r="BF282" i="2"/>
  <c r="T282" i="2"/>
  <c r="R282" i="2"/>
  <c r="P282" i="2"/>
  <c r="BK282" i="2"/>
  <c r="J282" i="2"/>
  <c r="BE282" i="2" s="1"/>
  <c r="BI276" i="2"/>
  <c r="BH276" i="2"/>
  <c r="BG276" i="2"/>
  <c r="BF276" i="2"/>
  <c r="T276" i="2"/>
  <c r="R276" i="2"/>
  <c r="P276" i="2"/>
  <c r="BK276" i="2"/>
  <c r="J276" i="2"/>
  <c r="BE276" i="2" s="1"/>
  <c r="BI274" i="2"/>
  <c r="BH274" i="2"/>
  <c r="BG274" i="2"/>
  <c r="BF274" i="2"/>
  <c r="T274" i="2"/>
  <c r="R274" i="2"/>
  <c r="P274" i="2"/>
  <c r="BK274" i="2"/>
  <c r="J274" i="2"/>
  <c r="BE274" i="2"/>
  <c r="BI268" i="2"/>
  <c r="BH268" i="2"/>
  <c r="BG268" i="2"/>
  <c r="BF268" i="2"/>
  <c r="T268" i="2"/>
  <c r="R268" i="2"/>
  <c r="P268" i="2"/>
  <c r="BK268" i="2"/>
  <c r="J268" i="2"/>
  <c r="BE268" i="2" s="1"/>
  <c r="BI264" i="2"/>
  <c r="BH264" i="2"/>
  <c r="BG264" i="2"/>
  <c r="BF264" i="2"/>
  <c r="T264" i="2"/>
  <c r="R264" i="2"/>
  <c r="P264" i="2"/>
  <c r="BK264" i="2"/>
  <c r="J264" i="2"/>
  <c r="BE264" i="2" s="1"/>
  <c r="BI259" i="2"/>
  <c r="BH259" i="2"/>
  <c r="BG259" i="2"/>
  <c r="BF259" i="2"/>
  <c r="T259" i="2"/>
  <c r="R259" i="2"/>
  <c r="P259" i="2"/>
  <c r="BK259" i="2"/>
  <c r="J259" i="2"/>
  <c r="BE259" i="2" s="1"/>
  <c r="BI257" i="2"/>
  <c r="BH257" i="2"/>
  <c r="BG257" i="2"/>
  <c r="BF257" i="2"/>
  <c r="T257" i="2"/>
  <c r="R257" i="2"/>
  <c r="P257" i="2"/>
  <c r="BK257" i="2"/>
  <c r="J257" i="2"/>
  <c r="BE257" i="2"/>
  <c r="BI255" i="2"/>
  <c r="BH255" i="2"/>
  <c r="BG255" i="2"/>
  <c r="BF255" i="2"/>
  <c r="T255" i="2"/>
  <c r="R255" i="2"/>
  <c r="P255" i="2"/>
  <c r="BK255" i="2"/>
  <c r="J255" i="2"/>
  <c r="BE255" i="2" s="1"/>
  <c r="BI253" i="2"/>
  <c r="BH253" i="2"/>
  <c r="BG253" i="2"/>
  <c r="BF253" i="2"/>
  <c r="T253" i="2"/>
  <c r="R253" i="2"/>
  <c r="P253" i="2"/>
  <c r="BK253" i="2"/>
  <c r="J253" i="2"/>
  <c r="BE253" i="2" s="1"/>
  <c r="BI251" i="2"/>
  <c r="BH251" i="2"/>
  <c r="BG251" i="2"/>
  <c r="BF251" i="2"/>
  <c r="T251" i="2"/>
  <c r="R251" i="2"/>
  <c r="P251" i="2"/>
  <c r="BK251" i="2"/>
  <c r="J251" i="2"/>
  <c r="BE251" i="2"/>
  <c r="BI247" i="2"/>
  <c r="BH247" i="2"/>
  <c r="BG247" i="2"/>
  <c r="BF247" i="2"/>
  <c r="T247" i="2"/>
  <c r="R247" i="2"/>
  <c r="P247" i="2"/>
  <c r="BK247" i="2"/>
  <c r="J247" i="2"/>
  <c r="BE247" i="2"/>
  <c r="BI243" i="2"/>
  <c r="BH243" i="2"/>
  <c r="BG243" i="2"/>
  <c r="BF243" i="2"/>
  <c r="T243" i="2"/>
  <c r="R243" i="2"/>
  <c r="P243" i="2"/>
  <c r="BK243" i="2"/>
  <c r="J243" i="2"/>
  <c r="BE243" i="2"/>
  <c r="BI240" i="2"/>
  <c r="BH240" i="2"/>
  <c r="BG240" i="2"/>
  <c r="BF240" i="2"/>
  <c r="T240" i="2"/>
  <c r="R240" i="2"/>
  <c r="P240" i="2"/>
  <c r="BK240" i="2"/>
  <c r="J240" i="2"/>
  <c r="BE240" i="2" s="1"/>
  <c r="BI236" i="2"/>
  <c r="BH236" i="2"/>
  <c r="BG236" i="2"/>
  <c r="BF236" i="2"/>
  <c r="T236" i="2"/>
  <c r="R236" i="2"/>
  <c r="P236" i="2"/>
  <c r="BK236" i="2"/>
  <c r="J236" i="2"/>
  <c r="BE236" i="2"/>
  <c r="BI234" i="2"/>
  <c r="BH234" i="2"/>
  <c r="BG234" i="2"/>
  <c r="BF234" i="2"/>
  <c r="T234" i="2"/>
  <c r="R234" i="2"/>
  <c r="P234" i="2"/>
  <c r="BK234" i="2"/>
  <c r="J234" i="2"/>
  <c r="BE234" i="2" s="1"/>
  <c r="BI230" i="2"/>
  <c r="BH230" i="2"/>
  <c r="BG230" i="2"/>
  <c r="BF230" i="2"/>
  <c r="T230" i="2"/>
  <c r="R230" i="2"/>
  <c r="P230" i="2"/>
  <c r="BK230" i="2"/>
  <c r="J230" i="2"/>
  <c r="BE230" i="2"/>
  <c r="BI226" i="2"/>
  <c r="BH226" i="2"/>
  <c r="BG226" i="2"/>
  <c r="BF226" i="2"/>
  <c r="T226" i="2"/>
  <c r="R226" i="2"/>
  <c r="P226" i="2"/>
  <c r="BK226" i="2"/>
  <c r="J226" i="2"/>
  <c r="BE226" i="2" s="1"/>
  <c r="BI222" i="2"/>
  <c r="BH222" i="2"/>
  <c r="BG222" i="2"/>
  <c r="BF222" i="2"/>
  <c r="T222" i="2"/>
  <c r="R222" i="2"/>
  <c r="P222" i="2"/>
  <c r="BK222" i="2"/>
  <c r="J222" i="2"/>
  <c r="BE222" i="2"/>
  <c r="BI217" i="2"/>
  <c r="BH217" i="2"/>
  <c r="BG217" i="2"/>
  <c r="BF217" i="2"/>
  <c r="T217" i="2"/>
  <c r="R217" i="2"/>
  <c r="P217" i="2"/>
  <c r="BK217" i="2"/>
  <c r="J217" i="2"/>
  <c r="BE217" i="2"/>
  <c r="BI198" i="2"/>
  <c r="BH198" i="2"/>
  <c r="BG198" i="2"/>
  <c r="BF198" i="2"/>
  <c r="T198" i="2"/>
  <c r="R198" i="2"/>
  <c r="P198" i="2"/>
  <c r="BK198" i="2"/>
  <c r="J198" i="2"/>
  <c r="BE198" i="2"/>
  <c r="BI182" i="2"/>
  <c r="BH182" i="2"/>
  <c r="BG182" i="2"/>
  <c r="BF182" i="2"/>
  <c r="T182" i="2"/>
  <c r="R182" i="2"/>
  <c r="P182" i="2"/>
  <c r="BK182" i="2"/>
  <c r="J182" i="2"/>
  <c r="BE182" i="2"/>
  <c r="BI177" i="2"/>
  <c r="BH177" i="2"/>
  <c r="BG177" i="2"/>
  <c r="BF177" i="2"/>
  <c r="T177" i="2"/>
  <c r="R177" i="2"/>
  <c r="P177" i="2"/>
  <c r="BK177" i="2"/>
  <c r="J177" i="2"/>
  <c r="BE177" i="2" s="1"/>
  <c r="BI175" i="2"/>
  <c r="BH175" i="2"/>
  <c r="BG175" i="2"/>
  <c r="BF175" i="2"/>
  <c r="T175" i="2"/>
  <c r="R175" i="2"/>
  <c r="P175" i="2"/>
  <c r="BK175" i="2"/>
  <c r="J175" i="2"/>
  <c r="BE175" i="2"/>
  <c r="BI159" i="2"/>
  <c r="BH159" i="2"/>
  <c r="BG159" i="2"/>
  <c r="BF159" i="2"/>
  <c r="T159" i="2"/>
  <c r="R159" i="2"/>
  <c r="P159" i="2"/>
  <c r="BK159" i="2"/>
  <c r="J159" i="2"/>
  <c r="BE159" i="2" s="1"/>
  <c r="BI154" i="2"/>
  <c r="BH154" i="2"/>
  <c r="BG154" i="2"/>
  <c r="BF154" i="2"/>
  <c r="T154" i="2"/>
  <c r="R154" i="2"/>
  <c r="P154" i="2"/>
  <c r="BK154" i="2"/>
  <c r="J154" i="2"/>
  <c r="BE154" i="2"/>
  <c r="BI138" i="2"/>
  <c r="BH138" i="2"/>
  <c r="BG138" i="2"/>
  <c r="BF138" i="2"/>
  <c r="T138" i="2"/>
  <c r="R138" i="2"/>
  <c r="P138" i="2"/>
  <c r="BK138" i="2"/>
  <c r="J138" i="2"/>
  <c r="BE138" i="2" s="1"/>
  <c r="BI122" i="2"/>
  <c r="BH122" i="2"/>
  <c r="BG122" i="2"/>
  <c r="BF122" i="2"/>
  <c r="T122" i="2"/>
  <c r="R122" i="2"/>
  <c r="P122" i="2"/>
  <c r="BK122" i="2"/>
  <c r="J122" i="2"/>
  <c r="BE122" i="2"/>
  <c r="BI106" i="2"/>
  <c r="BH106" i="2"/>
  <c r="BG106" i="2"/>
  <c r="BF106" i="2"/>
  <c r="T106" i="2"/>
  <c r="R106" i="2"/>
  <c r="P106" i="2"/>
  <c r="BK106" i="2"/>
  <c r="J106" i="2"/>
  <c r="BE106" i="2" s="1"/>
  <c r="BI102" i="2"/>
  <c r="BH102" i="2"/>
  <c r="BG102" i="2"/>
  <c r="BF102" i="2"/>
  <c r="T102" i="2"/>
  <c r="R102" i="2"/>
  <c r="P102" i="2"/>
  <c r="BK102" i="2"/>
  <c r="J102" i="2"/>
  <c r="BE102" i="2" s="1"/>
  <c r="BI99" i="2"/>
  <c r="BH99" i="2"/>
  <c r="BG99" i="2"/>
  <c r="BF99" i="2"/>
  <c r="T99" i="2"/>
  <c r="R99" i="2"/>
  <c r="P99" i="2"/>
  <c r="BK99" i="2"/>
  <c r="J99" i="2"/>
  <c r="BE99" i="2"/>
  <c r="BI94" i="2"/>
  <c r="F34" i="2" s="1"/>
  <c r="BD52" i="1" s="1"/>
  <c r="BH94" i="2"/>
  <c r="BG94" i="2"/>
  <c r="BF94" i="2"/>
  <c r="T94" i="2"/>
  <c r="T93" i="2" s="1"/>
  <c r="R94" i="2"/>
  <c r="R93" i="2"/>
  <c r="P94" i="2"/>
  <c r="P93" i="2" s="1"/>
  <c r="BK94" i="2"/>
  <c r="BK93" i="2" s="1"/>
  <c r="J94" i="2"/>
  <c r="BE94" i="2" s="1"/>
  <c r="J87" i="2"/>
  <c r="F87" i="2"/>
  <c r="F85" i="2"/>
  <c r="E83" i="2"/>
  <c r="J51" i="2"/>
  <c r="F51" i="2"/>
  <c r="F49" i="2"/>
  <c r="E47" i="2"/>
  <c r="J18" i="2"/>
  <c r="E18" i="2"/>
  <c r="F52" i="2" s="1"/>
  <c r="F88" i="2"/>
  <c r="J17" i="2"/>
  <c r="J12" i="2"/>
  <c r="J85" i="2" s="1"/>
  <c r="E7" i="2"/>
  <c r="E81" i="2"/>
  <c r="E45" i="2"/>
  <c r="AS51" i="1"/>
  <c r="L47" i="1"/>
  <c r="AM46" i="1"/>
  <c r="L46" i="1"/>
  <c r="AM44" i="1"/>
  <c r="L44" i="1"/>
  <c r="L42" i="1"/>
  <c r="L41" i="1"/>
  <c r="BK101" i="2" l="1"/>
  <c r="J101" i="2" s="1"/>
  <c r="J59" i="2" s="1"/>
  <c r="F32" i="2"/>
  <c r="BB52" i="1" s="1"/>
  <c r="P397" i="2"/>
  <c r="BK221" i="2"/>
  <c r="J221" i="2" s="1"/>
  <c r="J60" i="2" s="1"/>
  <c r="R101" i="2"/>
  <c r="R92" i="2" s="1"/>
  <c r="R91" i="2" s="1"/>
  <c r="R221" i="2"/>
  <c r="R297" i="2"/>
  <c r="R452" i="2"/>
  <c r="T459" i="2"/>
  <c r="P459" i="2"/>
  <c r="T494" i="2"/>
  <c r="P494" i="2"/>
  <c r="P523" i="2"/>
  <c r="P653" i="2"/>
  <c r="E45" i="3"/>
  <c r="F52" i="3"/>
  <c r="BD51" i="1"/>
  <c r="W30" i="1" s="1"/>
  <c r="T101" i="2"/>
  <c r="T92" i="2" s="1"/>
  <c r="P101" i="2"/>
  <c r="T297" i="2"/>
  <c r="P297" i="2"/>
  <c r="F33" i="2"/>
  <c r="BC52" i="1" s="1"/>
  <c r="BC51" i="1" s="1"/>
  <c r="W29" i="1" s="1"/>
  <c r="T328" i="2"/>
  <c r="P328" i="2"/>
  <c r="BK397" i="2"/>
  <c r="J397" i="2" s="1"/>
  <c r="J65" i="2" s="1"/>
  <c r="BK459" i="2"/>
  <c r="J459" i="2" s="1"/>
  <c r="J67" i="2" s="1"/>
  <c r="BK494" i="2"/>
  <c r="J494" i="2" s="1"/>
  <c r="J68" i="2" s="1"/>
  <c r="F33" i="3"/>
  <c r="BC53" i="1" s="1"/>
  <c r="R86" i="3"/>
  <c r="R82" i="3" s="1"/>
  <c r="R81" i="3" s="1"/>
  <c r="BK86" i="3"/>
  <c r="J86" i="3" s="1"/>
  <c r="J59" i="3" s="1"/>
  <c r="T86" i="3"/>
  <c r="T221" i="2"/>
  <c r="P221" i="2"/>
  <c r="P92" i="2" s="1"/>
  <c r="J31" i="2"/>
  <c r="AW52" i="1" s="1"/>
  <c r="R328" i="2"/>
  <c r="R397" i="2"/>
  <c r="P452" i="2"/>
  <c r="P327" i="2" s="1"/>
  <c r="T523" i="2"/>
  <c r="T327" i="2" s="1"/>
  <c r="BK523" i="2"/>
  <c r="J523" i="2" s="1"/>
  <c r="J69" i="2" s="1"/>
  <c r="T653" i="2"/>
  <c r="BK653" i="2"/>
  <c r="J653" i="2" s="1"/>
  <c r="J70" i="2" s="1"/>
  <c r="BB51" i="1"/>
  <c r="J83" i="3"/>
  <c r="J58" i="3" s="1"/>
  <c r="J30" i="3"/>
  <c r="AV53" i="1" s="1"/>
  <c r="AT53" i="1" s="1"/>
  <c r="T82" i="3"/>
  <c r="T81" i="3" s="1"/>
  <c r="J93" i="2"/>
  <c r="J58" i="2" s="1"/>
  <c r="BK92" i="2"/>
  <c r="F30" i="2"/>
  <c r="AZ52" i="1" s="1"/>
  <c r="AZ51" i="1" s="1"/>
  <c r="J30" i="2"/>
  <c r="AV52" i="1" s="1"/>
  <c r="R327" i="2"/>
  <c r="F30" i="3"/>
  <c r="AZ53" i="1" s="1"/>
  <c r="J49" i="2"/>
  <c r="F31" i="2"/>
  <c r="BA52" i="1" s="1"/>
  <c r="BA51" i="1" s="1"/>
  <c r="J49" i="3"/>
  <c r="F31" i="3"/>
  <c r="BA53" i="1" s="1"/>
  <c r="AT52" i="1" l="1"/>
  <c r="T91" i="2"/>
  <c r="BK327" i="2"/>
  <c r="J327" i="2" s="1"/>
  <c r="J63" i="2" s="1"/>
  <c r="AY51" i="1"/>
  <c r="BK82" i="3"/>
  <c r="J82" i="3" s="1"/>
  <c r="J57" i="3" s="1"/>
  <c r="W27" i="1"/>
  <c r="AW51" i="1"/>
  <c r="AK27" i="1" s="1"/>
  <c r="BK91" i="2"/>
  <c r="J91" i="2" s="1"/>
  <c r="J92" i="2"/>
  <c r="J57" i="2" s="1"/>
  <c r="W26" i="1"/>
  <c r="AV51" i="1"/>
  <c r="P91" i="2"/>
  <c r="AU52" i="1" s="1"/>
  <c r="AU51" i="1" s="1"/>
  <c r="AX51" i="1"/>
  <c r="W28" i="1"/>
  <c r="BK81" i="3" l="1"/>
  <c r="J81" i="3" s="1"/>
  <c r="J56" i="3" s="1"/>
  <c r="J27" i="3"/>
  <c r="AT51" i="1"/>
  <c r="AK26" i="1"/>
  <c r="J27" i="2"/>
  <c r="J56" i="2"/>
  <c r="AG53" i="1" l="1"/>
  <c r="AN53" i="1" s="1"/>
  <c r="J36" i="3"/>
  <c r="AG52" i="1"/>
  <c r="J36" i="2"/>
  <c r="AN52" i="1" l="1"/>
  <c r="AG51" i="1"/>
  <c r="AN51" i="1" l="1"/>
  <c r="AK23" i="1"/>
  <c r="AK32" i="1" s="1"/>
</calcChain>
</file>

<file path=xl/sharedStrings.xml><?xml version="1.0" encoding="utf-8"?>
<sst xmlns="http://schemas.openxmlformats.org/spreadsheetml/2006/main" count="6417" uniqueCount="1121">
  <si>
    <t>Export VZ</t>
  </si>
  <si>
    <t>List obsahuje:</t>
  </si>
  <si>
    <t>1) Rekapitulace stavby</t>
  </si>
  <si>
    <t>2) Rekapitulace objektů stavby a soupisů prací</t>
  </si>
  <si>
    <t>3.0</t>
  </si>
  <si>
    <t>ZAMOK</t>
  </si>
  <si>
    <t>False</t>
  </si>
  <si>
    <t>{74dd5c1b-9378-45eb-bbb2-84ea98202522}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</si>
  <si>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</si>
  <si>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</si>
  <si>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</si>
  <si>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</si>
  <si>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</si>
  <si>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</si>
  <si>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</si>
  <si>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</si>
  <si>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107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</si>
  <si>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</si>
  <si>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</si>
  <si>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Projekt energeticky úsporných opatření ZŠ Palmovka</t>
  </si>
  <si>
    <t>KSO:</t>
  </si>
  <si>
    <t>801 32 1</t>
  </si>
  <si>
    <t>CC-CZ:</t>
  </si>
  <si>
    <t/>
  </si>
  <si>
    <t>Místo:</t>
  </si>
  <si>
    <t>Palmovka 8/468, Praha 8 - Libeň</t>
  </si>
  <si>
    <t>Datum:</t>
  </si>
  <si>
    <t>9. 3. 2018</t>
  </si>
  <si>
    <t>Zadavatel:</t>
  </si>
  <si>
    <t>IČ:</t>
  </si>
  <si>
    <t>Městská část Praha 8</t>
  </si>
  <si>
    <t>DIČ:</t>
  </si>
  <si>
    <t>Uchazeč:</t>
  </si>
  <si>
    <t>Vyplň údaj</t>
  </si>
  <si>
    <t>Projektant:</t>
  </si>
  <si>
    <t>D-plus, projektová a inženýrská a.s.</t>
  </si>
  <si>
    <t>True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</si>
  <si>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</si>
  <si>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podmínky._x000D_
_x000D_
Nedílnou součástí VV je i realizační PD, na kterou výkaz výměr navazuje a položky výkazu výměr podrobněji specifikuje a určuje.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</si>
  <si>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</si>
  <si>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</si>
  <si>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</si>
  <si>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</si>
  <si>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</si>
  <si>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</si>
  <si>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</si>
  <si>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</si>
  <si>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</si>
  <si>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</si>
  <si>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</si>
  <si>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</si>
  <si>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</si>
  <si>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</si>
  <si>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</si>
  <si>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</si>
  <si>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</si>
  <si>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</si>
  <si>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</si>
  <si>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</si>
  <si>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</si>
  <si>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</si>
  <si>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</si>
  <si>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</si>
  <si>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</si>
  <si>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</si>
  <si>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</si>
  <si>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</si>
  <si>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</si>
  <si>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</si>
  <si>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</si>
  <si>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</si>
  <si>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</si>
  <si>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</si>
  <si>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</si>
  <si>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</si>
  <si>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</si>
  <si>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</si>
  <si>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</si>
  <si>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  01</t>
  </si>
  <si>
    <t>Architektonicko-stavební řešení</t>
  </si>
  <si>
    <t>STA</t>
  </si>
  <si>
    <t>1</t>
  </si>
  <si>
    <t>{07ca60b9-7bae-4461-84bd-ee5aff415adf}</t>
  </si>
  <si>
    <t>2</t>
  </si>
  <si>
    <t>VON</t>
  </si>
  <si>
    <t>VRN+ON</t>
  </si>
  <si>
    <t>{1d152394-28e7-482a-b6b2-07505a575341}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</si>
  <si>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</si>
  <si>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</si>
  <si>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</si>
  <si>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</si>
  <si>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</si>
  <si>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</si>
  <si>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</si>
  <si>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SO  01 - Architektonicko-stavební řešení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</si>
  <si>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</si>
  <si>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</si>
  <si>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</si>
  <si>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</si>
  <si>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</si>
  <si>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</si>
  <si>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</si>
  <si>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</si>
  <si>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</si>
  <si>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</si>
  <si>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</si>
  <si>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</si>
  <si>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712 - Povlakové krytiny</t>
  </si>
  <si>
    <t xml:space="preserve">    713 - Izolace tepelné</t>
  </si>
  <si>
    <t xml:space="preserve">    743 - Elektromontáže - hrubá montáž</t>
  </si>
  <si>
    <t xml:space="preserve">    762 - Konstrukce tesařské</t>
  </si>
  <si>
    <t xml:space="preserve">    764 - Konstrukce klempířské</t>
  </si>
  <si>
    <t xml:space="preserve">    766 - Konstrukce truhlářské</t>
  </si>
  <si>
    <t xml:space="preserve">    767 - Konstrukce zámečnické</t>
  </si>
  <si>
    <t xml:space="preserve">    784 - Dokončovací práce - malby a tapety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</si>
  <si>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</si>
  <si>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</si>
  <si>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</si>
  <si>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</si>
  <si>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</si>
  <si>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</si>
  <si>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</si>
  <si>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</si>
  <si>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</si>
  <si>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</si>
  <si>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</si>
  <si>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</si>
  <si>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</si>
  <si>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</si>
  <si>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</si>
  <si>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</si>
  <si>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</si>
  <si>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3</t>
  </si>
  <si>
    <t>Svislé a kompletní konstrukce</t>
  </si>
  <si>
    <t>K</t>
  </si>
  <si>
    <t>31127212R</t>
  </si>
  <si>
    <t>Zdivo atik tl 200 mm z pórobetonových přesných hladkých tvárnic</t>
  </si>
  <si>
    <t>m3</t>
  </si>
  <si>
    <t>4</t>
  </si>
  <si>
    <t>PP</t>
  </si>
  <si>
    <t>VV</t>
  </si>
  <si>
    <t>nadezdívka atik střecha S2+S3 - příl.č. D1.9</t>
  </si>
  <si>
    <t>(8,55-2,45)*0,20*0,20   "S2</t>
  </si>
  <si>
    <t>(8,50-2,10)*0,20*0,20   "S3</t>
  </si>
  <si>
    <t>319202321</t>
  </si>
  <si>
    <t>Vyrovnání nerovného povrchu zdiva tl do 80 mm přizděním</t>
  </si>
  <si>
    <t>m2</t>
  </si>
  <si>
    <t>CS ÚRS 2018 01</t>
  </si>
  <si>
    <t>Vyrovnání nerovného povrchu vnitřního i vnějšího zdiva  přizděním, tl. přes 30 do 80 mm</t>
  </si>
  <si>
    <t>6</t>
  </si>
  <si>
    <t>Úpravy povrchů, podlahy a osazování výplní</t>
  </si>
  <si>
    <t>619991001</t>
  </si>
  <si>
    <t>Zakrytí podlah fólií přilepenou lepící páskou</t>
  </si>
  <si>
    <t>Zakrytí vnitřních ploch před znečištěním  včetně pozdějšího odkrytí podlah fólií přilepenou lepící páskou</t>
  </si>
  <si>
    <t>předpokládaný rozsah</t>
  </si>
  <si>
    <t>300,0</t>
  </si>
  <si>
    <t>619995001</t>
  </si>
  <si>
    <t>Začištění omítek kolem oken, dveří, podlah nebo obkladů</t>
  </si>
  <si>
    <t>m</t>
  </si>
  <si>
    <t>8</t>
  </si>
  <si>
    <t>Začištění omítek (s dodáním hmot)  kolem oken, dveří, podlah, obkladů apod.</t>
  </si>
  <si>
    <t>ostění + nadpraží - viz. detail osazení oken příloha D1.12</t>
  </si>
  <si>
    <t>(1,91+3,23*2)*3   "W1</t>
  </si>
  <si>
    <t>(1,31+3,23*2)*10   "W2</t>
  </si>
  <si>
    <t>(1,33+3,22*2)*10   "W3</t>
  </si>
  <si>
    <t>(1,92+3,22*2)*3   "W4</t>
  </si>
  <si>
    <t>(1,34+3,23*2)*8   "W5</t>
  </si>
  <si>
    <t>(1,93+3,23*2)*3   "W6</t>
  </si>
  <si>
    <t>(1,90+3,18*2)*1   "W7</t>
  </si>
  <si>
    <t>(1,13+2,05*2)*3   "W8</t>
  </si>
  <si>
    <t>(0,75+0,90*2)*2   "W14</t>
  </si>
  <si>
    <t>(0,60+1,20*2)*4   "W15</t>
  </si>
  <si>
    <t>(0,60+1,20*2)*6   "W16</t>
  </si>
  <si>
    <t>(1,01+2,68*2)*1   "D3</t>
  </si>
  <si>
    <t>(1,01+2,68*2)*2   "D4</t>
  </si>
  <si>
    <t>5</t>
  </si>
  <si>
    <t>621325202</t>
  </si>
  <si>
    <t>Oprava vnější vápenocementové štukové omítky složitosti 1 podhledů v rozsahu do 30%</t>
  </si>
  <si>
    <t>10</t>
  </si>
  <si>
    <t>Oprava vápenocementové omítky vnějších ploch stupně členitosti 1 štukové podhledů, v rozsahu opravované plochy přes 10 do 30%</t>
  </si>
  <si>
    <t>nadpraží oken + dveří</t>
  </si>
  <si>
    <t>1,81*0,20*3   "W1</t>
  </si>
  <si>
    <t>1,21*0,20*10   "W2</t>
  </si>
  <si>
    <t>1,23*0,20*10   "W3</t>
  </si>
  <si>
    <t>1,82*0,20*3   "W4</t>
  </si>
  <si>
    <t>1,24*0,20*8   "W5</t>
  </si>
  <si>
    <t>1,83*0,20*3   "W6</t>
  </si>
  <si>
    <t>1,80*0,20*1   "W7</t>
  </si>
  <si>
    <t>1,03*0,20*3   "W8</t>
  </si>
  <si>
    <t>0,65*0,20*2   "W14</t>
  </si>
  <si>
    <t>0,50*0,20*4   "W15</t>
  </si>
  <si>
    <t>0,50*0,20*6   "W16</t>
  </si>
  <si>
    <t>1,01*0,20*1   "D3</t>
  </si>
  <si>
    <t>1,01*0,20*2   "D4</t>
  </si>
  <si>
    <t>621611133</t>
  </si>
  <si>
    <t>Nátěr silikonový dvojnásobný vnějších omítaných podhledů v barvě stávající omítky včetně penetrace provedený ručně</t>
  </si>
  <si>
    <t>12</t>
  </si>
  <si>
    <t>7</t>
  </si>
  <si>
    <t>622142001</t>
  </si>
  <si>
    <t>Potažení vnějších stěn sklovláknitým pletivem vtlačeným do tenkovrstvé hmoty</t>
  </si>
  <si>
    <t>14</t>
  </si>
  <si>
    <t>Potažení vnějších ploch pletivem  v ploše nebo pruzích, na plném podkladu sklovláknitým vtlačením do tmelu stěn</t>
  </si>
  <si>
    <t>(8,55-2,45)*0,20   "S2</t>
  </si>
  <si>
    <t>(8,50-2,10)*0,20   "S3</t>
  </si>
  <si>
    <t>622143004</t>
  </si>
  <si>
    <t>Montáž omítkových samolepících začišťovacích profilů pro spojení s okenním rámem</t>
  </si>
  <si>
    <t>16</t>
  </si>
  <si>
    <t>Montáž omítkových profilů  plastových nebo pozinkovaných, upevněných vtlačením do podkladní vrstvy nebo přibitím začišťovacích samolepících pro vytvoření dilatujícího spoje s okenním rámem</t>
  </si>
  <si>
    <t>Součet</t>
  </si>
  <si>
    <t>9</t>
  </si>
  <si>
    <t>M</t>
  </si>
  <si>
    <t>590514760</t>
  </si>
  <si>
    <t>profil okenní začišťovací se sklovláknitou armovací tkaninou 9 mm/2,4 m</t>
  </si>
  <si>
    <t>18</t>
  </si>
  <si>
    <t>622321141</t>
  </si>
  <si>
    <t>Vápenocementová omítka štuková dvouvrstvá vnějších stěn nanášená ručně</t>
  </si>
  <si>
    <t>20</t>
  </si>
  <si>
    <t>Omítka vápenocementová vnějších ploch  nanášená ručně dvouvrstvá, tloušťky jádrové omítky do 15 mm a tloušťky štuku do 3 mm štuková stěn</t>
  </si>
  <si>
    <t>11</t>
  </si>
  <si>
    <t>622325202</t>
  </si>
  <si>
    <t>Oprava vnější vápenocementové štukové omítky složitosti 1 stěn v rozsahu do 30%</t>
  </si>
  <si>
    <t>22</t>
  </si>
  <si>
    <t>Oprava vápenocementové omítky vnějších ploch stupně členitosti 1 štukové stěn, v rozsahu opravované plochy přes 10 do 30%</t>
  </si>
  <si>
    <t>ostění oken + dveří</t>
  </si>
  <si>
    <t>3,18*2*0,20*3   "W1</t>
  </si>
  <si>
    <t>3,18*2*0,20*10   "W2</t>
  </si>
  <si>
    <t>3,17*2*0,20*10   "W3</t>
  </si>
  <si>
    <t>3,17*2*0,20*3   "W4</t>
  </si>
  <si>
    <t>3,18*2*0,20*8   "W5</t>
  </si>
  <si>
    <t>3,18*2*0,20*3   "W6</t>
  </si>
  <si>
    <t>3,13*2*0,20*1   "W7</t>
  </si>
  <si>
    <t>2,00*2*0,20*3   "W8</t>
  </si>
  <si>
    <t>0,85*2*0,20*2   "W14</t>
  </si>
  <si>
    <t>1,15*2*0,20*4   "W15</t>
  </si>
  <si>
    <t>1,15*2*0,20*6   "W16</t>
  </si>
  <si>
    <t>2,68*2*0,20*1   "D3</t>
  </si>
  <si>
    <t>2,68*2*0,20*2   "D4</t>
  </si>
  <si>
    <t>622611133</t>
  </si>
  <si>
    <t>Nátěr silikonový dvojnásobný vnějších omítaných stěn v barvě stávající omítky včetně penetrace provedený ručně</t>
  </si>
  <si>
    <t>24</t>
  </si>
  <si>
    <t>13</t>
  </si>
  <si>
    <t>632451105</t>
  </si>
  <si>
    <t>Cementový samonivelační potěr ze suchých směsí tloušťky do 15 mm</t>
  </si>
  <si>
    <t>26</t>
  </si>
  <si>
    <t>Potěr cementový samonivelační ze suchých směsí tloušťky přes 10 do 15 mm</t>
  </si>
  <si>
    <t>příl. č. D1.9</t>
  </si>
  <si>
    <t>63,53+194,17+59,09  "skladba střechy S1,S2,S3</t>
  </si>
  <si>
    <t>Ostatní konstrukce a práce, bourání</t>
  </si>
  <si>
    <t>949101111</t>
  </si>
  <si>
    <t>Lešení pomocné pro objekty pozemních staveb s lešeňovou podlahou v do 1,9 m zatížení do 150 kg/m2</t>
  </si>
  <si>
    <t>28</t>
  </si>
  <si>
    <t>Lešení pomocné pracovní pro objekty pozemních staveb  pro zatížení do 150 kg/m2, o výšce lešeňové podlahy do 1,9 m</t>
  </si>
  <si>
    <t>dozdívka na střechách</t>
  </si>
  <si>
    <t>((8,55-2,45)+(8,50-2,10))*1,50</t>
  </si>
  <si>
    <t>941112122</t>
  </si>
  <si>
    <t>Montáž lešení řadového trubkového lehkého bez podlah zatížení do 200 kg/m2 š do 1,2 m v do 25 m</t>
  </si>
  <si>
    <t>30</t>
  </si>
  <si>
    <t>Montáž lešení řadového trubkového lehkého pracovního bez podlah  s provozním zatížením tř. 3 do 200 kg/m2 šířky tř. W09 přes 0,9 do 1,2 m, výšky přes 10 do 25 m</t>
  </si>
  <si>
    <t>lešení ve dvoře pro práce na plochých střechách</t>
  </si>
  <si>
    <t>(8,01+9,72)*12,0</t>
  </si>
  <si>
    <t>941112222</t>
  </si>
  <si>
    <t>Příplatek k lešení řadovému trubkovému lehkému bez podlah š 1,2 m v 25m za první a ZKD den použití</t>
  </si>
  <si>
    <t>32</t>
  </si>
  <si>
    <t>Montáž lešení řadového trubkového lehkého pracovního bez podlah  s provozním zatížením tř. 3 do 200 kg/m2 Příplatek za první a každý další den použití lešení k ceně -2122</t>
  </si>
  <si>
    <t>"předpoklad 2 měsíce " 212,76*60"</t>
  </si>
  <si>
    <t>17</t>
  </si>
  <si>
    <t>941112822</t>
  </si>
  <si>
    <t>Demontáž lešení řadového trubkového lehkého bez podlah zatížení do 200 kg/m2 š do 1,2 m v do 25 m</t>
  </si>
  <si>
    <t>34</t>
  </si>
  <si>
    <t>Demontáž lešení řadového trubkového lehkého pracovního bez podlah  s provozním zatížením tř. 3 do 200 kg/m2 šířky W09 přes 0,9 do 1,2 m, výšky přes 10 do 25 m</t>
  </si>
  <si>
    <t>949221112</t>
  </si>
  <si>
    <t>Montáž lešeňové podlahy s příčníky pro dílcová lešení v do 25 m</t>
  </si>
  <si>
    <t>36</t>
  </si>
  <si>
    <t>Montáž lešeňové podlahy pro dílcová lešení  s příčníky nebo podélníky, ve výšce přes 10 do 25 m</t>
  </si>
  <si>
    <t>(8,0+9,72)*1,2</t>
  </si>
  <si>
    <t>19</t>
  </si>
  <si>
    <t>949211211</t>
  </si>
  <si>
    <t>Příplatek k lešeňové podlaze s příčníky pro trubková lešení za první a ZKD den použití</t>
  </si>
  <si>
    <t>38</t>
  </si>
  <si>
    <t>Montáž lešeňové podlahy pro trubková lešení  Příplatek za první a každý další den použití lešení k ceně -1111 nebo -1112</t>
  </si>
  <si>
    <t>"předpoklad 2 měsíce" 21,26*60</t>
  </si>
  <si>
    <t>949221812</t>
  </si>
  <si>
    <t>Demontáž lešeňové podlahy s příčníky pro dílcová lešení v do 25 m</t>
  </si>
  <si>
    <t>42</t>
  </si>
  <si>
    <t>Demontáž lešeňové podlahy pro dílcová lešení  s příčníky nebo podélníky, ve výšce přes 10 do 25 m</t>
  </si>
  <si>
    <t>952902021</t>
  </si>
  <si>
    <t>Čištění budov zametení hladkých podlah</t>
  </si>
  <si>
    <t>44</t>
  </si>
  <si>
    <t>Čištění budov při provádění oprav a udržovacích prací  podlah hladkých zametením</t>
  </si>
  <si>
    <t>předpokládaný rozsah - učebny</t>
  </si>
  <si>
    <t>1200,0</t>
  </si>
  <si>
    <t>952902031</t>
  </si>
  <si>
    <t>Čištění budov omytí hladkých podlah</t>
  </si>
  <si>
    <t>46</t>
  </si>
  <si>
    <t>Čištění budov při provádění oprav a udržovacích prací  podlah hladkých omytím</t>
  </si>
  <si>
    <t>23</t>
  </si>
  <si>
    <t>95290212R</t>
  </si>
  <si>
    <t>Čištění budov - půdní prostor</t>
  </si>
  <si>
    <t>48</t>
  </si>
  <si>
    <t>952902221</t>
  </si>
  <si>
    <t>Čištění budov zametení schodišť</t>
  </si>
  <si>
    <t>50</t>
  </si>
  <si>
    <t>Čištění budov při provádění oprav a udržovacích prací  schodišť zametením</t>
  </si>
  <si>
    <t>25</t>
  </si>
  <si>
    <t>952902231</t>
  </si>
  <si>
    <t>Čištění budov omytí schodišť</t>
  </si>
  <si>
    <t>52</t>
  </si>
  <si>
    <t>Čištění budov při provádění oprav a udržovacích prací  schodišť omytím</t>
  </si>
  <si>
    <t>965041341R</t>
  </si>
  <si>
    <t>Bourání mazanin škvárobetonových tl do 100 mm pl přes 4 m2</t>
  </si>
  <si>
    <t>54</t>
  </si>
  <si>
    <t>Bourání mazanin škvárobetonových tl. do 100 mm, plochy přes 4 m2</t>
  </si>
  <si>
    <t>příl. č. D1.5</t>
  </si>
  <si>
    <t>63,53*0,065   "S1</t>
  </si>
  <si>
    <t>59,09*0,065   "S2</t>
  </si>
  <si>
    <t>27</t>
  </si>
  <si>
    <t>965041441R</t>
  </si>
  <si>
    <t>Bourání podkladů pod dlažby nebo mazanin škvárobetonových tl přes 100 mm pl přes 4 m2</t>
  </si>
  <si>
    <t>56</t>
  </si>
  <si>
    <t>Bourání mazanin škvárobetonových tl. přes 100 mm, plochy přes 4 m2</t>
  </si>
  <si>
    <t>194,17*0,135   "S2</t>
  </si>
  <si>
    <t>965042141R</t>
  </si>
  <si>
    <t>Bourání podkladů pod dlažby nebo mazanin betonových nebo z litého asfaltu tl do 100 mm pl přes 4 m2</t>
  </si>
  <si>
    <t>58</t>
  </si>
  <si>
    <t>Bourání mazanin betonových nebo z litého asfaltu tl. do 100 mm, plochy přes 4 m2</t>
  </si>
  <si>
    <t>63,53*0,025   "S1</t>
  </si>
  <si>
    <t>194,17*0,025   "S2</t>
  </si>
  <si>
    <t>59,09*0,025   "S3</t>
  </si>
  <si>
    <t>29</t>
  </si>
  <si>
    <t>967031132</t>
  </si>
  <si>
    <t>Přisekání rovných ostění v cihelném zdivu na MV nebo MVC</t>
  </si>
  <si>
    <t>60</t>
  </si>
  <si>
    <t>Přisekání (špicování) plošné nebo rovných ostění zdiva z cihel pálených  rovných ostění, bez odstupu, po hrubém vybourání otvorů, na maltu vápennou nebo vápenocementovou</t>
  </si>
  <si>
    <t>968062355</t>
  </si>
  <si>
    <t>Vybourání dřevěných rámů oken dvojitých včetně křídel pl do 2 m2</t>
  </si>
  <si>
    <t>62</t>
  </si>
  <si>
    <t>Vybourání dřevěných rámů oken s křídly, dveřních zárubní, vrat, stěn, ostění nebo obkladů  rámů oken s křídly dvojitých, plochy do 2 m2</t>
  </si>
  <si>
    <t>špaletová okna včetně žaluzií</t>
  </si>
  <si>
    <t>(0,75+0,90)*2*2   "W14</t>
  </si>
  <si>
    <t>(0,60+1,20)*2*4   "W15</t>
  </si>
  <si>
    <t>(0,60+1,20)*2*6   "W16</t>
  </si>
  <si>
    <t>31</t>
  </si>
  <si>
    <t>968062357</t>
  </si>
  <si>
    <t>Vybourání dřevěných rámů oken dvojitých včetně křídel pl přes 4 m2</t>
  </si>
  <si>
    <t>64</t>
  </si>
  <si>
    <t>Vybourání dřevěných rámů oken s křídly, dveřních zárubní, vrat, stěn, ostění nebo obkladů  rámů oken s křídly dvojitých, plochy přes 4 m2</t>
  </si>
  <si>
    <t>(1,91+3,23)*2*3   "W1</t>
  </si>
  <si>
    <t>(1,31+3,23)*2*10   "W2</t>
  </si>
  <si>
    <t>(1,33+3,22)*2*10   "W3</t>
  </si>
  <si>
    <t>(1,92+3,22)*2*3   "W4</t>
  </si>
  <si>
    <t>(1,34+3,23)*2*8   "W5</t>
  </si>
  <si>
    <t>(1,93+3,23)*2*3   "W6</t>
  </si>
  <si>
    <t>(1,90+3,18)*2*1   "W7</t>
  </si>
  <si>
    <t>968072456</t>
  </si>
  <si>
    <t>Vybourání kovových dveřních zárubní pl přes 2 m2</t>
  </si>
  <si>
    <t>66</t>
  </si>
  <si>
    <t>Vybourání kovových rámů oken s křídly, dveřních zárubní, vrat, stěn, ostění nebo obkladů  dveřních zárubní, plochy přes 2 m2</t>
  </si>
  <si>
    <t>vstupní dveře</t>
  </si>
  <si>
    <t>997</t>
  </si>
  <si>
    <t>Přesun sutě</t>
  </si>
  <si>
    <t>33</t>
  </si>
  <si>
    <t>997013215</t>
  </si>
  <si>
    <t>Vnitrostaveništní doprava suti a vybouraných hmot pro budovy v do 18 m ručně</t>
  </si>
  <si>
    <t>t</t>
  </si>
  <si>
    <t>68</t>
  </si>
  <si>
    <t>Vnitrostaveništní doprava suti a vybouraných hmot  vodorovně do 50 m svisle ručně (nošením po schodech) pro budovy a haly výšky přes 15 do 18 m</t>
  </si>
  <si>
    <t>979082121R00</t>
  </si>
  <si>
    <t>Příplatek k vnitrost. dopravě suti za dalších 5 m</t>
  </si>
  <si>
    <t>70</t>
  </si>
  <si>
    <t>celkem 70 m do kontejneru v ul.Heydukova</t>
  </si>
  <si>
    <t>106,95*4</t>
  </si>
  <si>
    <t>35</t>
  </si>
  <si>
    <t>997013501</t>
  </si>
  <si>
    <t>Odvoz suti a vybouraných hmot na skládku nebo meziskládku do 1 km se složením</t>
  </si>
  <si>
    <t>72</t>
  </si>
  <si>
    <t>Odvoz suti a vybouraných hmot na skládku nebo meziskládku  se složením, na vzdálenost do 1 km</t>
  </si>
  <si>
    <t>997013509</t>
  </si>
  <si>
    <t>Příplatek k odvozu suti a vybouraných hmot na skládku ZKD 1 km přes 1 km</t>
  </si>
  <si>
    <t>74</t>
  </si>
  <si>
    <t>Odvoz suti a vybouraných hmot na skládku nebo meziskládku  se složením, na vzdálenost Příplatek k ceně za každý další i započatý 1 km přes 1 km</t>
  </si>
  <si>
    <t>37</t>
  </si>
  <si>
    <t>997013814</t>
  </si>
  <si>
    <t>Poplatek za uložení na skládce (skládkovné) stavebního odpadu izolací kód odpadu 170 604</t>
  </si>
  <si>
    <t>76</t>
  </si>
  <si>
    <t>Poplatek za uložení stavebního odpadu na skládce (skládkovné) z izolačních materiálů zatříděného do Katalogu odpadů pod kódem 170 604</t>
  </si>
  <si>
    <t>9,568</t>
  </si>
  <si>
    <t>997013831</t>
  </si>
  <si>
    <t>Poplatek za uložení na skládce (skládkovné) stavebního odpadu směsného kód odpadu 170 904</t>
  </si>
  <si>
    <t>78</t>
  </si>
  <si>
    <t>Poplatek za uložení stavebního odpadu na skládce (skládkovné) směsného stavebního a demoličního zatříděného do Katalogu odpadů pod kódem 170 904</t>
  </si>
  <si>
    <t>106,7499-9,568</t>
  </si>
  <si>
    <t>39</t>
  </si>
  <si>
    <t>997013312</t>
  </si>
  <si>
    <t>Montáž a demontáž shozu suti v do 20 m</t>
  </si>
  <si>
    <t>80</t>
  </si>
  <si>
    <t>Doprava suti shozem montáž a demontáž shozu výšky přes 10 do 20 m</t>
  </si>
  <si>
    <t>12,0*2</t>
  </si>
  <si>
    <t>40</t>
  </si>
  <si>
    <t>997013322</t>
  </si>
  <si>
    <t>Příplatek za první a další den použití shozu k ceně - 3312</t>
  </si>
  <si>
    <t>82</t>
  </si>
  <si>
    <t>"30 dní" 30*24</t>
  </si>
  <si>
    <t>998</t>
  </si>
  <si>
    <t>Přesun hmot</t>
  </si>
  <si>
    <t>41</t>
  </si>
  <si>
    <t>998018003</t>
  </si>
  <si>
    <t>Přesun hmot ruční pro budovy v do 24 m</t>
  </si>
  <si>
    <t>84</t>
  </si>
  <si>
    <t>Přesun hmot pro budovy občanské výstavby, bydlení, výrobu a služby  ruční - bez užití mechanizace vodorovná dopravní vzdálenost do 100 m pro budovy s jakoukoliv nosnou konstrukcí výšky přes 12 do 24 m</t>
  </si>
  <si>
    <t>PSV</t>
  </si>
  <si>
    <t>Práce a dodávky PSV</t>
  </si>
  <si>
    <t>712</t>
  </si>
  <si>
    <t>Povlakové krytiny</t>
  </si>
  <si>
    <t>712300831</t>
  </si>
  <si>
    <t>Odstranění povlakové krytiny střech do 10° jednovrstvé</t>
  </si>
  <si>
    <t>88</t>
  </si>
  <si>
    <t>Odstranění ze střech plochých do 10° krytiny povlakové jednovrstvé</t>
  </si>
  <si>
    <t>příl. č. D1.7</t>
  </si>
  <si>
    <t>194,17   "S2</t>
  </si>
  <si>
    <t>43</t>
  </si>
  <si>
    <t>712300832</t>
  </si>
  <si>
    <t>Odstranění povlakové krytiny střech do 10° dvouvrstvé</t>
  </si>
  <si>
    <t>90</t>
  </si>
  <si>
    <t>Odstranění ze střech plochých do 10° krytiny povlakové dvouvrstvé</t>
  </si>
  <si>
    <t>příl. č . D1.5 - předpoklad</t>
  </si>
  <si>
    <t>59,09   "S3</t>
  </si>
  <si>
    <t>712300833</t>
  </si>
  <si>
    <t>Odstranění povlakové krytiny střech do 10° třívrstvé</t>
  </si>
  <si>
    <t>92</t>
  </si>
  <si>
    <t>Odstranění ze střech plochých do 10° krytiny povlakové třívrstvé</t>
  </si>
  <si>
    <t>příl.č. D1.7</t>
  </si>
  <si>
    <t>63,53   "S1</t>
  </si>
  <si>
    <t>45</t>
  </si>
  <si>
    <t>712300834</t>
  </si>
  <si>
    <t>Příplatek k odstranění povlakové krytiny střech do 10° ZKD vrstvu</t>
  </si>
  <si>
    <t>94</t>
  </si>
  <si>
    <t>Odstranění ze střech plochých do 10° krytiny povlakové Příplatek k ceně - 0833 za každou další vrstvu</t>
  </si>
  <si>
    <t>příl.č. D1.5</t>
  </si>
  <si>
    <t>63,53*4   "S1</t>
  </si>
  <si>
    <t>194,17*2   "S2</t>
  </si>
  <si>
    <t>712363001</t>
  </si>
  <si>
    <t>Provedení povlakové krytiny střech do 10° termoplastickou fólií PVC rozvinutím a natažením v ploše</t>
  </si>
  <si>
    <t>96</t>
  </si>
  <si>
    <t>Provedení povlakové krytiny střech plochých do 10° fólií termoplastickou mPVC (měkčené PVC) rozvinutí a natažení fólie v ploše</t>
  </si>
  <si>
    <t xml:space="preserve">příl. č. D1.9 </t>
  </si>
  <si>
    <t>(8,50+8,55+1,15*2+1,20*2)*0,30   "sladba střechy S1 vytažení izolace na stěny</t>
  </si>
  <si>
    <t>(8,55+2,40+0,6*2)*0,30   "skladba S2 vytažení izolace na stěnu</t>
  </si>
  <si>
    <t>(8,50+2,10+0,6*2)*0,30    "skladba S3 vytažení izolace na stěnu</t>
  </si>
  <si>
    <t>47</t>
  </si>
  <si>
    <t>28322012R</t>
  </si>
  <si>
    <t>fólie hydroizolační střešní tl 1,5 mm (ref.výr. Dekplan 76)</t>
  </si>
  <si>
    <t>98</t>
  </si>
  <si>
    <t>712363103</t>
  </si>
  <si>
    <t>Provedení povlakové krytiny střech do 10° ukotvení fólie talířovou hmoždinkou do betonu nebo ŽB</t>
  </si>
  <si>
    <t>kus</t>
  </si>
  <si>
    <t>100</t>
  </si>
  <si>
    <t>Provedení povlakové krytiny střech plochých do 10° fólií ostatní činnosti při pokládání hydroizolačních fólií (materiál ve specifikaci) mechanické ukotvení talířovou hmoždinkou do prostého nebo železového betonu</t>
  </si>
  <si>
    <t>předpoklad 6ks/m2</t>
  </si>
  <si>
    <t>(63,53+194,17+59,09)*6,0  "skladba střechy S1,S2,S3</t>
  </si>
  <si>
    <t>49</t>
  </si>
  <si>
    <t>590513510</t>
  </si>
  <si>
    <t>hmoždinka talířová s ocelovým předmontovaným trnem pro tepelnou izolaci 8x60 x 295</t>
  </si>
  <si>
    <t>102</t>
  </si>
  <si>
    <t>712363311</t>
  </si>
  <si>
    <t>Povlakové krytiny střech do 10° z tvarovaných poplastovaných lišt délky 2 m pásek rš 50 mm</t>
  </si>
  <si>
    <t>104</t>
  </si>
  <si>
    <t>Povlakové krytiny střech plochých do 10° z tvarovaných poplastovaných lišt pro mPVC, délka 2 m pásek rš 50 mm</t>
  </si>
  <si>
    <t>příl. D1.11 - K/8</t>
  </si>
  <si>
    <t>64,0/2</t>
  </si>
  <si>
    <t>51</t>
  </si>
  <si>
    <t>712363312</t>
  </si>
  <si>
    <t>Povlakové krytiny střech do 10° z tvarovaných poplastovaných lišt délky 2 m koutová lišta vnitřní rš 100 mm</t>
  </si>
  <si>
    <t>106</t>
  </si>
  <si>
    <t>Povlakové krytiny střech plochých do 10° z tvarovaných poplastovaných lišt pro mPVC, délka 2 m vnitřní koutová lišta rš 100 mm</t>
  </si>
  <si>
    <t>příl. D1.11 - K/7b</t>
  </si>
  <si>
    <t>65,0/2</t>
  </si>
  <si>
    <t>712363313</t>
  </si>
  <si>
    <t>Povlakové krytiny střech do 10° z tvarovaných poplastovaných lišt délky 2 m koutová lišta vnější rš 100 mm</t>
  </si>
  <si>
    <t>108</t>
  </si>
  <si>
    <t>Povlakové krytiny střech plochých do 10° z tvarovaných poplastovaných lišt pro mPVC, délka 2 m vnější koutová lišta rš 100 mm</t>
  </si>
  <si>
    <t>příl. D1.11 - K/7a</t>
  </si>
  <si>
    <t>15,0/2</t>
  </si>
  <si>
    <t>53</t>
  </si>
  <si>
    <t>712363317</t>
  </si>
  <si>
    <t>Povlakové krytiny střech do 10° z tvarovaných poplastovaných lišt délky 2 m okapnice široká rš 250 mm</t>
  </si>
  <si>
    <t>110</t>
  </si>
  <si>
    <t>Povlakové krytiny střech plochých do 10° z tvarovaných poplastovaných lišt pro mPVC, délka 2 m okapnice rš 250 mm</t>
  </si>
  <si>
    <t xml:space="preserve">příl. D1.11 - K/2 - </t>
  </si>
  <si>
    <t>79,0/2</t>
  </si>
  <si>
    <t>712363318</t>
  </si>
  <si>
    <t>Povlakové krytiny střech do 10° z tvarovaných poplastovaných lišt délky 2 m závětrná lišta rš 250 mm</t>
  </si>
  <si>
    <t>112</t>
  </si>
  <si>
    <t>Povlakové krytiny střech plochých do 10° z tvarovaných poplastovaných lišt pro mPVC, délka 2 m závětrná lišta rš 250 mm</t>
  </si>
  <si>
    <t>příl. D1.11 - K/3</t>
  </si>
  <si>
    <t>14,0/2</t>
  </si>
  <si>
    <t>55</t>
  </si>
  <si>
    <t>712391171</t>
  </si>
  <si>
    <t>Provedení povlakové krytiny střech do 10° podkladní textilní vrstvy</t>
  </si>
  <si>
    <t>114</t>
  </si>
  <si>
    <t>Provedení povlakové krytiny střech plochých do 10° -ostatní práce provedení vrstvy textilní podkladní</t>
  </si>
  <si>
    <t>693110011</t>
  </si>
  <si>
    <t>geotextilie tkaná PP 15 100 g/m2</t>
  </si>
  <si>
    <t>116</t>
  </si>
  <si>
    <t>57</t>
  </si>
  <si>
    <t>7129979R1</t>
  </si>
  <si>
    <t>Provedení tahových a odtrhových zkoušek povlakové krytiny</t>
  </si>
  <si>
    <t>soub</t>
  </si>
  <si>
    <t>118</t>
  </si>
  <si>
    <t>7129980R1</t>
  </si>
  <si>
    <t>Provizorní zakrytí střechy  vč.demontáže</t>
  </si>
  <si>
    <t>120</t>
  </si>
  <si>
    <t>Provizorní zakrytí střechy</t>
  </si>
  <si>
    <t>380,148</t>
  </si>
  <si>
    <t>59</t>
  </si>
  <si>
    <t>998712203</t>
  </si>
  <si>
    <t>Přesun hmot procentní pro krytiny povlakové v objektech v do 24 m</t>
  </si>
  <si>
    <t>%</t>
  </si>
  <si>
    <t>122</t>
  </si>
  <si>
    <t>Přesun hmot pro povlakové krytiny stanovený procentní sazbou (%) z ceny vodorovná dopravní vzdálenost do 50 m v objektech výšky přes 12 do 24 m</t>
  </si>
  <si>
    <t>998712292</t>
  </si>
  <si>
    <t>Příplatek k přesunu hmot procentní 712 za zvětšený přesun do 100 m</t>
  </si>
  <si>
    <t>124</t>
  </si>
  <si>
    <t>Přesun hmot pro povlakové krytiny stanovený procentní sazbou (%) z ceny Příplatek k cenám za zvětšený přesun přes vymezenou největší dopravní vzdálenost do 100 m</t>
  </si>
  <si>
    <t>713</t>
  </si>
  <si>
    <t>Izolace tepelné</t>
  </si>
  <si>
    <t>61</t>
  </si>
  <si>
    <t>713121111</t>
  </si>
  <si>
    <t>Montáž izolace tepelné podlah volně kladenými rohožemi, pásy, dílci, deskami 1 vrstva</t>
  </si>
  <si>
    <t>126</t>
  </si>
  <si>
    <t>Montáž tepelné izolace podlah rohožemi, pásy, deskami, dílci, bloky (izolační materiál ve specifikaci) kladenými volně jednovrstvá</t>
  </si>
  <si>
    <t>pod vazné trámy - skladba S3, S4 - příl. D1.7,8</t>
  </si>
  <si>
    <t>17+7,5+21+5</t>
  </si>
  <si>
    <t>631481510R</t>
  </si>
  <si>
    <t>deska izolační minerální univerzální λ=0,035 tl 50mm</t>
  </si>
  <si>
    <t>128</t>
  </si>
  <si>
    <t>7,50+5,0</t>
  </si>
  <si>
    <t>63</t>
  </si>
  <si>
    <t>631481520R</t>
  </si>
  <si>
    <t>deska izolační minerální univerzální λ=0,035 tl 60mm</t>
  </si>
  <si>
    <t>130</t>
  </si>
  <si>
    <t>17+21</t>
  </si>
  <si>
    <t>713121131</t>
  </si>
  <si>
    <t>Montáž izolace tepelné podlah parotěsné reflexní tl do 5 mm</t>
  </si>
  <si>
    <t>132</t>
  </si>
  <si>
    <t>Montáž tepelné izolace podlah parotěsnými reflexními pásy, tloušťka izolace do 5 mm</t>
  </si>
  <si>
    <t>65</t>
  </si>
  <si>
    <t>283292331</t>
  </si>
  <si>
    <t>fólie /parobrzda/</t>
  </si>
  <si>
    <t>134</t>
  </si>
  <si>
    <t>7131211R1</t>
  </si>
  <si>
    <t>D+M systémové zateplení podlahy s pochozí úpravou (ref. výr. Isover - Stepcross)</t>
  </si>
  <si>
    <t>136</t>
  </si>
  <si>
    <t>67</t>
  </si>
  <si>
    <t>713140821</t>
  </si>
  <si>
    <t>Odstranění tepelné izolace střech nadstřešní volně kladené z polystyrenu tl do 100 mm</t>
  </si>
  <si>
    <t>138</t>
  </si>
  <si>
    <t>Odstranění tepelné izolace běžných stavebních konstrukcí z rohoží, pásů, dílců, desek, bloků střech plochých nadstřešních izolací volně položených z polystyrenu, tloušťka izolace do 100 mm</t>
  </si>
  <si>
    <t>713141151</t>
  </si>
  <si>
    <t>Montáž izolace tepelné střech plochých kladené volně 1 vrstva rohoží, pásů, dílců, desek</t>
  </si>
  <si>
    <t>140</t>
  </si>
  <si>
    <t>Montáž tepelné izolace střech plochých rohožemi, pásy, deskami, dílci, bloky (izolační materiál ve specifikaci) kladenými volně jednovrstvá</t>
  </si>
  <si>
    <t>příl. č. D1.9 - tepelněizolační spádové klíny+desky</t>
  </si>
  <si>
    <t>(63,53+194,17+59,09)*2  "skladba střechy S1,S2,S3</t>
  </si>
  <si>
    <t>69</t>
  </si>
  <si>
    <t>283723210</t>
  </si>
  <si>
    <t>deska EPS 100 pro trvalé zatížení v tlaku (max. 2000 kg/m2) tl 200mm</t>
  </si>
  <si>
    <t>142</t>
  </si>
  <si>
    <t>283759130</t>
  </si>
  <si>
    <t>deska z pěnového polystyrenu EPS 100 S 1000 x 500 (1000) mm</t>
  </si>
  <si>
    <t>144</t>
  </si>
  <si>
    <t>příl. č. D1.9 - tepelněizolační spádové klíny</t>
  </si>
  <si>
    <t>(63,53-6,95*0,45*2)*0,19   "S2 - 20-360 mm</t>
  </si>
  <si>
    <t>194,17*0,094   "S1 - 20-168 mm</t>
  </si>
  <si>
    <t>(59,09-6,51*0,45*2)*0,094   "S3 - 20-168 mm</t>
  </si>
  <si>
    <t>71</t>
  </si>
  <si>
    <t>283764040</t>
  </si>
  <si>
    <t>deska z polystyrénu XPS, hrana rovná a strukturovaný povrch ?=0,033 m3</t>
  </si>
  <si>
    <t>146</t>
  </si>
  <si>
    <t>713291122</t>
  </si>
  <si>
    <t>Montáž izolace tepelné parotěsné zábrany stropů vrchem asfaltovým pásem</t>
  </si>
  <si>
    <t>148</t>
  </si>
  <si>
    <t>Montáž tepelné izolace chlazených a temperovaných místností - doplňky a konstrukční součásti parotěsné zábrany stropů vrchem asfaltovým pásem</t>
  </si>
  <si>
    <t>73</t>
  </si>
  <si>
    <t>628522641</t>
  </si>
  <si>
    <t>pás s modifikovaným asfaltem SBS</t>
  </si>
  <si>
    <t>150</t>
  </si>
  <si>
    <t>713291142</t>
  </si>
  <si>
    <t>Montáž izolace tepelné parotěsné zábrany stropů vrchem podkladní asfaltový nátěr</t>
  </si>
  <si>
    <t>152</t>
  </si>
  <si>
    <t>Montáž tepelné izolace chlazených a temperovaných místností - doplňky a konstrukční součásti parotěsné zábrany stropů vrchem podkladním asfaltovým nátěrem</t>
  </si>
  <si>
    <t>75</t>
  </si>
  <si>
    <t>111631500</t>
  </si>
  <si>
    <t>lak asfaltový penetrační</t>
  </si>
  <si>
    <t>154</t>
  </si>
  <si>
    <t>998713203</t>
  </si>
  <si>
    <t>Přesun hmot procentní pro izolace tepelné v objektech v do 24 m</t>
  </si>
  <si>
    <t>156</t>
  </si>
  <si>
    <t>Přesun hmot pro izolace tepelné stanovený procentní sazbou (%) z ceny vodorovná dopravní vzdálenost do 50 m v objektech výšky přes 12 do 24 m</t>
  </si>
  <si>
    <t>77</t>
  </si>
  <si>
    <t>998713292</t>
  </si>
  <si>
    <t>Příplatek k přesunu hmot procentní 713 za zvětšený přesun do 100 m</t>
  </si>
  <si>
    <t>158</t>
  </si>
  <si>
    <t>Přesun hmot pro izolace tepelné stanovený procentní sazbou (%) z ceny Příplatek k cenám za zvětšený přesun přes vymezenou největší dopravní vzdálenost do 100 m</t>
  </si>
  <si>
    <t>743</t>
  </si>
  <si>
    <t>Elektromontáže - hrubá montáž</t>
  </si>
  <si>
    <t>74362111R</t>
  </si>
  <si>
    <t>Demontáž a opětovná montáž hromosvodného vedení</t>
  </si>
  <si>
    <t>160</t>
  </si>
  <si>
    <t>79</t>
  </si>
  <si>
    <t>74399110R</t>
  </si>
  <si>
    <t>Revize hromosvodného vedení</t>
  </si>
  <si>
    <t>162</t>
  </si>
  <si>
    <t>74399110R.1</t>
  </si>
  <si>
    <t>Přípomoce HSV pro DM+MT hromosvodu</t>
  </si>
  <si>
    <t>kpl</t>
  </si>
  <si>
    <t>164</t>
  </si>
  <si>
    <t>762</t>
  </si>
  <si>
    <t>Konstrukce tesařské</t>
  </si>
  <si>
    <t>81</t>
  </si>
  <si>
    <t>762211240</t>
  </si>
  <si>
    <t>Montáž schodiště přímočarého z fošen s podstupnicemi šířka ramene do 1,5 m</t>
  </si>
  <si>
    <t>166</t>
  </si>
  <si>
    <t>Montáž schodiště  přímočarého s podstupnicemi, šířka ramene přes 1,00 do 1,50 m, stupně z fošen</t>
  </si>
  <si>
    <t>dva vyrovnávací stupně - příl. D1.7,8</t>
  </si>
  <si>
    <t>2,0</t>
  </si>
  <si>
    <t>60511021R</t>
  </si>
  <si>
    <t>fošna hoblovaná tl. 50 mm</t>
  </si>
  <si>
    <t>168</t>
  </si>
  <si>
    <t>(0,15+0,3)*1,0*0,05*2</t>
  </si>
  <si>
    <t>83</t>
  </si>
  <si>
    <t>762511243</t>
  </si>
  <si>
    <t>Podlahové kce podkladové z desek OSB tl 15 mm na sraz šroubovaných</t>
  </si>
  <si>
    <t>170</t>
  </si>
  <si>
    <t>Podlahové konstrukce podkladové z dřevoštěpkových desek OSB jednovrstvých šroubovaných na sraz, tloušťky desky 15 mm</t>
  </si>
  <si>
    <t>příl. č. D1.9 - detail okapů</t>
  </si>
  <si>
    <t>6,95*2*0,45   "S2</t>
  </si>
  <si>
    <t>6,51*2*0,45   "S3</t>
  </si>
  <si>
    <t>762511247</t>
  </si>
  <si>
    <t>Podlahové kce podkladové z desek OSB tl 25 mm na sraz šroubovaných</t>
  </si>
  <si>
    <t>172</t>
  </si>
  <si>
    <t>Podlahové konstrukce podkladové z dřevoštěpkových desek OSB jednovrstvých šroubovaných na sraz, tloušťky desky 25 mm</t>
  </si>
  <si>
    <t>85</t>
  </si>
  <si>
    <t>7625228R1</t>
  </si>
  <si>
    <t>Demontáž dřevěných lávek</t>
  </si>
  <si>
    <t>174</t>
  </si>
  <si>
    <t>příl. č. D1.3,4</t>
  </si>
  <si>
    <t>27,49+33,44+2,25</t>
  </si>
  <si>
    <t>86</t>
  </si>
  <si>
    <t>7625231R1</t>
  </si>
  <si>
    <t>D+M dřevěné lávky</t>
  </si>
  <si>
    <t>176</t>
  </si>
  <si>
    <t>příl. č. D1.7,8 - hoblovaná prkna tl. 24 mm, latě na zábradlí a hranoly 75/100 mm</t>
  </si>
  <si>
    <t>63,18</t>
  </si>
  <si>
    <t>87</t>
  </si>
  <si>
    <t>762595001</t>
  </si>
  <si>
    <t>Spojovací prostředky pro položení dřevěných podlah a zakrytí kanálů</t>
  </si>
  <si>
    <t>178</t>
  </si>
  <si>
    <t>Spojovací prostředky podlah a podkladových konstrukcí hřebíky, vruty</t>
  </si>
  <si>
    <t>12,114*2</t>
  </si>
  <si>
    <t>998762203</t>
  </si>
  <si>
    <t>Přesun hmot procentní pro kce tesařské v objektech v do 24 m</t>
  </si>
  <si>
    <t>180</t>
  </si>
  <si>
    <t>Přesun hmot pro konstrukce tesařské  stanovený procentní sazbou (%) z ceny vodorovná dopravní vzdálenost do 50 m v objektech výšky přes 12 do 24 m</t>
  </si>
  <si>
    <t>89</t>
  </si>
  <si>
    <t>998762294</t>
  </si>
  <si>
    <t>Příplatek k přesunu hmot procentní 762 za zvětšený přesun do 1000 m</t>
  </si>
  <si>
    <t>182</t>
  </si>
  <si>
    <t>Přesun hmot pro konstrukce tesařské  stanovený procentní sazbou (%) z ceny Příplatek k cenám za zvětšený přesun přes vymezenou největší dopravní vzdálenost do 1000 m</t>
  </si>
  <si>
    <t>764</t>
  </si>
  <si>
    <t>Konstrukce klempířské</t>
  </si>
  <si>
    <t>764002801</t>
  </si>
  <si>
    <t>Demontáž závětrné lišty do suti</t>
  </si>
  <si>
    <t>184</t>
  </si>
  <si>
    <t>Demontáž klempířských konstrukcí závětrné lišty do suti</t>
  </si>
  <si>
    <t>91</t>
  </si>
  <si>
    <t>764002811</t>
  </si>
  <si>
    <t>Demontáž okapového plechu do suti v krytině povlakové</t>
  </si>
  <si>
    <t>186</t>
  </si>
  <si>
    <t>Demontáž klempířských konstrukcí okapového plechu do suti, v krytině povlakové</t>
  </si>
  <si>
    <t>764002851</t>
  </si>
  <si>
    <t>Demontáž oplechování parapetů do suti</t>
  </si>
  <si>
    <t>188</t>
  </si>
  <si>
    <t>Demontáž klempířských konstrukcí oplechování parapetů do suti</t>
  </si>
  <si>
    <t>93</t>
  </si>
  <si>
    <t>764002871</t>
  </si>
  <si>
    <t>Demontáž lemování zdí do suti</t>
  </si>
  <si>
    <t>190</t>
  </si>
  <si>
    <t>Demontáž klempířských konstrukcí lemování zdí do suti</t>
  </si>
  <si>
    <t>764004801</t>
  </si>
  <si>
    <t>Demontáž podokapního žlabu do suti</t>
  </si>
  <si>
    <t>192</t>
  </si>
  <si>
    <t>Demontáž klempířských konstrukcí žlabu podokapního do suti</t>
  </si>
  <si>
    <t>95</t>
  </si>
  <si>
    <t>764004861</t>
  </si>
  <si>
    <t>Demontáž svodu do suti</t>
  </si>
  <si>
    <t>194</t>
  </si>
  <si>
    <t>Demontáž klempířských konstrukcí svodu do suti</t>
  </si>
  <si>
    <t>764216604</t>
  </si>
  <si>
    <t>Oplechování rovných parapetů mechanicky kotvené z Pz s povrchovou úpravou rš 330 mm</t>
  </si>
  <si>
    <t>196</t>
  </si>
  <si>
    <t>Oplechování parapetů z pozinkovaného plechu s povrchovou úpravou rovných mechanicky kotvené, bez rohů rš 330 mm</t>
  </si>
  <si>
    <t>97</t>
  </si>
  <si>
    <t>7642434R1</t>
  </si>
  <si>
    <t>Krycí lišta vicenásobně ohnutá z TiZn předzvětralého plechu jednodílná rš 150 mm - K/4</t>
  </si>
  <si>
    <t>198</t>
  </si>
  <si>
    <t>76424644R</t>
  </si>
  <si>
    <t>Oplechování parapetů rovných celoplošně lepené z TiZn předzvětralého plechu rš 120 mm - K/9</t>
  </si>
  <si>
    <t>200</t>
  </si>
  <si>
    <t>99</t>
  </si>
  <si>
    <t>76424842R</t>
  </si>
  <si>
    <t>Krycí oplechování zateplení z TiZn předzvětralého plechu rš 400 mm</t>
  </si>
  <si>
    <t>202</t>
  </si>
  <si>
    <t>764541405</t>
  </si>
  <si>
    <t>Žlab podokapní půlkruhový z TiZn předzvětralého plechu rš 330 mm</t>
  </si>
  <si>
    <t>204</t>
  </si>
  <si>
    <t>Žlab podokapní z titanzinkového předzvětralého plechu včetně háků a čel půlkruhový rš 330 mm</t>
  </si>
  <si>
    <t>101</t>
  </si>
  <si>
    <t>76454842R</t>
  </si>
  <si>
    <t>Svody kruhové včetně objímek, kolen, odskoků z TiZn předzvětralého plechu průměru 125 mm - K/6</t>
  </si>
  <si>
    <t>206</t>
  </si>
  <si>
    <t>998764203</t>
  </si>
  <si>
    <t>Přesun hmot procentní pro konstrukce klempířské v objektech v do 24 m</t>
  </si>
  <si>
    <t>208</t>
  </si>
  <si>
    <t>Přesun hmot pro konstrukce klempířské stanovený procentní sazbou (%) z ceny vodorovná dopravní vzdálenost do 50 m v objektech výšky přes 12 do 24 m</t>
  </si>
  <si>
    <t>103</t>
  </si>
  <si>
    <t>998764292</t>
  </si>
  <si>
    <t>Příplatek k přesunu hmot procentní 764 za zvětšený přesun do 100 m</t>
  </si>
  <si>
    <t>210</t>
  </si>
  <si>
    <t>Přesun hmot pro konstrukce klempířské stanovený procentní sazbou (%) z ceny Příplatek k cenám za zvětšený přesun přes vymezenou největší dopravní vzdálenost do 100 m</t>
  </si>
  <si>
    <t>766</t>
  </si>
  <si>
    <t>Konstrukce truhlářské</t>
  </si>
  <si>
    <t>766441811</t>
  </si>
  <si>
    <t>Demontáž parapetních desek dřevěných nebo plastových šířky do 30 cm délky do 1,0 m</t>
  </si>
  <si>
    <t>212</t>
  </si>
  <si>
    <t>Demontáž parapetních desek dřevěných nebo plastových šířky do 300 mm délky do 1m</t>
  </si>
  <si>
    <t>4+6   "W15+16</t>
  </si>
  <si>
    <t>105</t>
  </si>
  <si>
    <t>766441821</t>
  </si>
  <si>
    <t>Demontáž parapetních desek dřevěných nebo plastových šířky do 30 cm délky přes 1,0 m</t>
  </si>
  <si>
    <t>214</t>
  </si>
  <si>
    <t>Demontáž parapetních desek dřevěných nebo plastových šířky do 300 mm délky přes 1m</t>
  </si>
  <si>
    <t>okna W1,2,3,4,5,6,8</t>
  </si>
  <si>
    <t>3+10+10+3+8+3+3</t>
  </si>
  <si>
    <t>766621013</t>
  </si>
  <si>
    <t>Montáž dřevěných oken plochy přes 1 m2 pevných výšky přes 2,5 m s rámem do zdiva</t>
  </si>
  <si>
    <t>216</t>
  </si>
  <si>
    <t>Montáž oken dřevěných včetně montáže rámu na polyuretanovou pěnu plochy přes 1 m2 pevných do zdiva, výšky přes 2,5 m</t>
  </si>
  <si>
    <t>1,90*3,18*1   "W7</t>
  </si>
  <si>
    <t>6111020R1</t>
  </si>
  <si>
    <t>Dřevěné eurookno IV 78 - hloubka rámu 78 mm, 2x pevně zasklené, s rámovým poutcem, zasklené bezpečnostním tepelně a zvukově izolačním trojsklem s Ug 0,7 W/(m2.K), Uw 0,9 W/(m2.K), s třídou zvukové izolace min. TZI 4 RW = 41 dB - W7</t>
  </si>
  <si>
    <t>218</t>
  </si>
  <si>
    <t>P</t>
  </si>
  <si>
    <t xml:space="preserve">Poznámka k položce:
specifikace dodávky viz. příl D1.10 - tabulky vnějších výplní otvorů - rozměry okna 1900x3180 mm
Al okapnice
povrchová úprava: lazura palisandr
včetně kotevních, montážních prvků
včetně dodávky vnějších parapetů
</t>
  </si>
  <si>
    <t>1,0</t>
  </si>
  <si>
    <t>766621212</t>
  </si>
  <si>
    <t>Montáž dřevěných oken plochy přes 1 m2 otevíravých výšky do 2,5 m s rámem do zdiva</t>
  </si>
  <si>
    <t>220</t>
  </si>
  <si>
    <t>Montáž oken dřevěných včetně montáže rámu na polyuretanovou pěnu plochy přes 1 m2 otevíravých nebo sklápěcích do zdiva, výšky přes 1,5 do 2,5 m</t>
  </si>
  <si>
    <t>1,13*2,05*3   "W8</t>
  </si>
  <si>
    <t>109</t>
  </si>
  <si>
    <t>6111022R7</t>
  </si>
  <si>
    <t>Dřevěné eurookno IV 78 - hloubka rámu 78 mm, otevíravé a otevíravě sklopné pravé, 4 křídlé, s dvěma rám. sloupky, rámovým poutcem, zasklené izol. trojsklem s Ug 0,7 W/(m2.K), Uw 0,9 W/(m2.K), s třídou zvuk.TZI 4 RW = 41 dB - W8</t>
  </si>
  <si>
    <t>222</t>
  </si>
  <si>
    <t xml:space="preserve">Poznámka k položce:
specifikace dodávky viz. příl D1.10 - tabulky vnějších výplní otvorů - rozměry okna 1130x2050 mm
teplý okraj skla - plastový distanční rámeček, s větracím systémem 
Al okapnice křídla a rámu
kování: celoobvodové, čtyřpolohová klika
povrchová úprava: lazura palisandr
kování: standardní celoobvodové,  s pojistkou proti chybné manipulaci
včetně kotevních, montážních prvků
včetně dodávky vnitřních parapetů
včetně dodávky vnitřních hliníkových žaluzií (b. bílá)
včetně nastavení vnějšího parapetního plechu
</t>
  </si>
  <si>
    <t>3,0</t>
  </si>
  <si>
    <t>766621213</t>
  </si>
  <si>
    <t>Montáž dřevěných oken plochy přes 1 m2 otevíravých výšky přes 2,5 m s rámem do zdiva</t>
  </si>
  <si>
    <t>224</t>
  </si>
  <si>
    <t>Montáž oken dřevěných včetně montáže rámu na polyuretanovou pěnu plochy přes 1 m2 otevíravých nebo sklápěcích do zdiva, výšky přes 2,5 m</t>
  </si>
  <si>
    <t>1,91*3,23*3   "W1</t>
  </si>
  <si>
    <t>1,31*3,23*10   "W2</t>
  </si>
  <si>
    <t>1,33*3,22*10   "W3</t>
  </si>
  <si>
    <t>1,92*3,22*3   "W4</t>
  </si>
  <si>
    <t>1,34*3,23*8   "W5</t>
  </si>
  <si>
    <t>1,93*3,23*3   "W6</t>
  </si>
  <si>
    <t>111</t>
  </si>
  <si>
    <t>6111022R1</t>
  </si>
  <si>
    <t>Dřevěné eurookno IV 78 - hloubka rámu 78 mm, 4x otevíravě sklopné pravé, 2x otevíravě sklopné levé, 6 křídlé, s dvěma rám. sloupky, rámovým poutcem, zasklené izol. trojsklem s Ug 0,7 W/(m2.K), Uw 0,9 W/(m2.K), s třídou zvuk.TZI 4 RW = 41 dB - W1</t>
  </si>
  <si>
    <t>226</t>
  </si>
  <si>
    <t xml:space="preserve">Poznámka k položce:
specifikace dodávky viz. příl D1.10 - tabulky vnějších výplní otvorů - rozměry okna 1910x3230 mm
teplý okraj skla - plastový distanční rámeček, s větracím systémem 
Al okapnice křídla a rámu
kování: celoobvodové, čtyřpolohová klika
povrchová úprava: lazura palisandr
kování: standardní celoobvodové,  s pojistkou proti chybné manipulaci
včetně kotevních, montážních prvků
včetně dodávky vnitřních parapetů
včetně dodávky vnitřních hliníkových žaluzií (b. bílá)
včetně vnějšího přechodového parapetního plechu
</t>
  </si>
  <si>
    <t>6111022R2</t>
  </si>
  <si>
    <t>Dřevěné eurookno IV 78 - hloubka rámu 78 mm, otevíravé a otevíravě sklopné pravé, 4 křídlé, s dvěma rám. sloupky, rámovým poutcem, zasklené izol. trojsklem s Ug 0,7 W/(m2.K), Uw 0,9 W/(m2.K), s třídou zvuk.TZI 4 RW = 41 dB - W2</t>
  </si>
  <si>
    <t>228</t>
  </si>
  <si>
    <t xml:space="preserve">Poznámka k položce:
specifikace dodávky viz. příl D1.10 - tabulky vnějších výplní otvorů - rozměry okna 1310x3230 mm
teplý okraj skla - plastový distanční rámeček, s větracím systémem 
Al okapnice křídla a rámu
kování: celoobvodové, čtyřpolohová klika
povrchová úprava: lazura palisandr
kování: standardní celoobvodové,  s pojistkou proti chybné manipulaci
včetně kotevních, montážních prvků
včetně dodávky vnitřních parapetů
včetně dodávky vnitřních hliníkových žaluzií (b. bílá)
včetně vnějšího přechodového parapetního plechu
</t>
  </si>
  <si>
    <t>10,0</t>
  </si>
  <si>
    <t>113</t>
  </si>
  <si>
    <t>6111022R3</t>
  </si>
  <si>
    <t>Dřevěné eurookno IV 78 - hloubka rámu 78 mm, otevíravé a otevíravě sklopné pravé, 4 křídlé, s dvěma rám. sloupky, rámovým poutcem, zasklené izol. trojsklem s Ug 0,7 W/(m2.K), Uw 0,9 W/(m2.K), s třídou zvuk.TZI 4 RW = 41 dB - W3</t>
  </si>
  <si>
    <t>230</t>
  </si>
  <si>
    <t xml:space="preserve">Poznámka k položce:
specifikace dodávky viz. příl D1.10 - tabulky vnějších výplní otvorů - rozměry okna 1330x3220 mm
teplý okraj skla - plastový distanční rámeček, s větracím systémem 
Al okapnice křídla a rámu
kování: celoobvodové, čtyřpolohová klika
povrchová úprava: lazura palisandr
kování: standardní celoobvodové,  s pojistkou proti chybné manipulaci
včetně kotevních, montážních prvků
včetně dodávky vnitřních parapetů
včetně dodávky vnitřních hliníkových žaluzií (b. bílá)
včetně vnějšího přechodového parapetního plechu
</t>
  </si>
  <si>
    <t>6111022R4</t>
  </si>
  <si>
    <t>Dřevěné eurookno IV 78 - hloubka rámu 78 mm, 4x otevíravě sklopné pravé, 2x otevíravě sklopné levé, 6 křídlé, s dvěma rám. sloupky, rámovým poutcem, zasklené izol. trojsklem s Ug 0,7 W/(m2.K), Uw 0,9 W/(m2.K), s třídou zvuk.TZI 4 RW = 41 dB - W4</t>
  </si>
  <si>
    <t>232</t>
  </si>
  <si>
    <t xml:space="preserve">Poznámka k položce:
specifikace dodávky viz. příl D1.10 - tabulky vnějších výplní otvorů - rozměry okna 1920x3220 mm
teplý okraj skla - plastový distanční rámeček, s větracím systémem 
Al okapnice křídla a rámu
kování: celoobvodové, čtyřpolohová klika
povrchová úprava: lazura palisandr
kování: standardní celoobvodové,  s pojistkou proti chybné manipulaci
včetně kotevních, montážních prvků
včetně dodávky vnitřních parapetů
včetně dodávky vnitřních hliníkových žaluzií (b. bílá)
včetně vnějšího přechodového parapetního plechu
</t>
  </si>
  <si>
    <t>115</t>
  </si>
  <si>
    <t>6111022R5</t>
  </si>
  <si>
    <t>Dřevěné eurookno IV 78 - hloubka rámu 78 mm, otevíravé a otevíravě sklopné pravé, 4 křídlé, s dvěma rám. sloupky, rámovým poutcem, zasklené izol. trojsklem s Ug 0,7 W/(m2.K), Uw 0,9 W/(m2.K), s třídou zvuk.TZI 4 RW = 41 dB - W5</t>
  </si>
  <si>
    <t>234</t>
  </si>
  <si>
    <t xml:space="preserve">Poznámka k položce:
specifikace dodávky viz. příl D1.10 - tabulky vnějších výplní otvorů - rozměry okna 1340x3230 mm
teplý okraj skla - plastový distanční rámeček, s větracím systémem 
Al okapnice křídla a rámu
kování: celoobvodové, čtyřpolohová klika
povrchová úprava: lazura palisandr
kování: standardní celoobvodové,  s pojistkou proti chybné manipulaci
včetně kotevních, montážních prvků
včetně dodávky vnitřních parapetů
včetně dodávky vnitřních hliníkových žaluzií (b. bílá)
včetně vnějšího přechodového parapetního plechu
</t>
  </si>
  <si>
    <t>8,0</t>
  </si>
  <si>
    <t>6111022R6</t>
  </si>
  <si>
    <t>Dřevěné eurookno IV 78 - hloubka rámu 78 mm, otevíravé a otevíravě sklopné pravé, 4 křídlé, s dvěma rám. sloupky, rámovým poutcem, zasklené izol. trojsklem s Ug 0,7 W/(m2.K), Uw 0,9 W/(m2.K), s třídou zvuk.TZI 4 RW = 41 dB - W6</t>
  </si>
  <si>
    <t>236</t>
  </si>
  <si>
    <t xml:space="preserve">Poznámka k položce:
specifikace dodávky viz. příl D1.10 - tabulky vnějších výplní otvorů - rozměry okna 1930x3230 mm
teplý okraj skla - plastový distanční rámeček, s větracím systémem 
Al okapnice křídla a rámu
kování: celoobvodové, čtyřpolohová klika
povrchová úprava: lazura palisandr
kování: standardní celoobvodové,  s pojistkou proti chybné manipulaci
včetně kotevních, montážních prvků
včetně dodávky vnitřních parapetů
včetně dodávky vnitřních hliníkových žaluzií (b. bílá)
včetně vnějšího přechodového parapetního plechu
</t>
  </si>
  <si>
    <t>117</t>
  </si>
  <si>
    <t>766621622</t>
  </si>
  <si>
    <t>Montáž dřevěných oken plochy do 1 m2 zdvojených otevíravých, sklápěcích do zdiva</t>
  </si>
  <si>
    <t>238</t>
  </si>
  <si>
    <t>Montáž oken dřevěných plochy do 1 m2 včetně montáže rámu na polyuretanovou pěnu otevíravých nebo sklápěcích do zdiva</t>
  </si>
  <si>
    <t>2,0   "W14</t>
  </si>
  <si>
    <t>4,0   "W15</t>
  </si>
  <si>
    <t>6,0   "W16</t>
  </si>
  <si>
    <t>6111019R1</t>
  </si>
  <si>
    <t>Dřevěné eurookno IV 78 - hloubka rámu 78 mm, otevíravě sklopné pravé, 1 křídlé, zasklené tepelně a zvukově izolačním trojsklem s Ug 0,7 W/(m2.K), Uw 0,9 W/(m2.K), s třídou zvukové izolace min. TZI 3 RW = 36 dB - W14</t>
  </si>
  <si>
    <t>240</t>
  </si>
  <si>
    <t xml:space="preserve">Poznámka k položce:
specifikace dodávky viz. příl D1.10 - tabulky vnějších výplní otvorů - rozměry okna 750x900 mm
teplý okraj skla - plastový distanční rámeček, s větracím systémem 
Al okapnice křídla a rámu
kování: celoobvodové, čtyřpolohová klika
povrchová úprava: lazura palisandr
kování: standardní celoobvodové,  s pojistkou proti chybné manipulaci
včetně kotevních, montážních prvků
včetně dodávky a montáže vnějších parapetů
</t>
  </si>
  <si>
    <t>119</t>
  </si>
  <si>
    <t>6111019R2</t>
  </si>
  <si>
    <t>Dřevěné eurookno IV 78 - hloubka rámu 78 mm, otevíravě sklopné pravé, 1 křídlé, zasklené tepelně a zvukově izolačním trojsklem s Ug 0,7 W/(m2.K), Uw 0,9 W/(m2.K), s třídou zvukové izolace min. TZI 3 RW = 36 dB - W15</t>
  </si>
  <si>
    <t>242</t>
  </si>
  <si>
    <t xml:space="preserve">Poznámka k položce:
specifikace dodávky viz. příl D1.10 - tabulky vnějších výplní otvorů - rozměry okna 600x1200 mm
teplý okraj skla - plastový distanční rámeček, s větracím systémem 
Al okapnice křídla a rámu
kování: celoobvodové, čtyřpolohová klika
povrchová úprava: lazura palisandr
kování: standardní celoobvodové,  s pojistkou proti chybné manipulaci
včetně kotevních, montážních prvků
včetně dodávky a montáže vnitřních parapetů
</t>
  </si>
  <si>
    <t>4,0</t>
  </si>
  <si>
    <t>6111019R3</t>
  </si>
  <si>
    <t>Dřevěné eurookno IV 78 - hloubka rámu 78 mm, otevíravě sklopné pravé, 1 křídlé, zasklené tepelně a zvukově izolačním trojsklem s Ug 0,7 W/(m2.K), Uw 0,9 W/(m2.K), s třídou zvukové izolace min. TZI 3 RW = 36 dB - W16</t>
  </si>
  <si>
    <t>244</t>
  </si>
  <si>
    <t xml:space="preserve">Poznámka k položce:
specifikace dodávky viz. příl D1.10 - tabulky vnějších výplní otvorů - rozměry okna 600x1200 mm
teplý okraj skla - plastový distanční rámeček, s větracím systémem 
Al okapnice křídla a rámu
kování: celoobvodové, čtyřpolohová klika
povrchová úprava: lazura palisandr
kování: standardní celoobvodové,  s pojistkou proti chybné manipulaci
včetně kotevních, montážních prvků
včetně dodávky a montáže vnitřních plastových a vnějších  parapetů z popl. plechu
</t>
  </si>
  <si>
    <t>6,0</t>
  </si>
  <si>
    <t>121</t>
  </si>
  <si>
    <t>7666292R1</t>
  </si>
  <si>
    <t>Příplatek k montáži oken rovné ostění - parotěsná fólie</t>
  </si>
  <si>
    <t>246</t>
  </si>
  <si>
    <t>(1,13+2,05)*2*3   "W8</t>
  </si>
  <si>
    <t>7666292R2</t>
  </si>
  <si>
    <t>Příplatek k montáži oken rovné ostění - komprimační páska</t>
  </si>
  <si>
    <t>248</t>
  </si>
  <si>
    <t>123</t>
  </si>
  <si>
    <t>766660421</t>
  </si>
  <si>
    <t>Montáž vchodových dveří 1křídlových s nadsvětlíkem do zdiva</t>
  </si>
  <si>
    <t>250</t>
  </si>
  <si>
    <t>Montáž dveřních křídel dřevěných nebo plastových  vchodových dveří včetně rámu do zdiva jednokřídlových s nadsvětlíkem</t>
  </si>
  <si>
    <t>1,0   "D3</t>
  </si>
  <si>
    <t>2,0   "D4</t>
  </si>
  <si>
    <t>6117399R1</t>
  </si>
  <si>
    <t>Dřevěné vstupní eurodveře IV 78 - jednokř., ven otev., plné, výška křídla 2100 mm, s pevně zaskleným nadsvětlíkem, zaskleným bezpeč. tep. a zvuk. izol. trojsklem s Ug 0,7 W/(m2.K), Uw 0,9 W/(m2.K), Ud 1,0 W/(m2.K), s tř. zv. izol. min TZI 4 RW = 41 - D3</t>
  </si>
  <si>
    <t>252</t>
  </si>
  <si>
    <t xml:space="preserve">Poznámka k položce:
specifkace viz. příloha D1.10 - tabulky výplní otvorů - rozměry -1010x2680 mm
teplý okraj skla - plastový distanční rámeček, s plochým prahem
povrchová úprava: lazura palisandr
kování dveří: klika/koule, s bezpečnostním překryvem
zámek: vložkový, bezpečnostní
kování: bezpečnostní vč. dodávky a montáže
včetně kotevních, montážních prvků
zámek se při zamčení uzavírá ve třech bodech (závora + 2 háky)
</t>
  </si>
  <si>
    <t>125</t>
  </si>
  <si>
    <t>6117399R3</t>
  </si>
  <si>
    <t>Dřevěné vstupní eurodveře IV 78 - jednokř., ven otev., plné, výška křídla 2100 mm, s pevně zaskleným nadsvětlíkem, zaskleným bezpeč. tep. a zvuk. izol. trojsklem s Ug 0,7 W/(m2.K), Uw 0,9 W/(m2.K), Ud 1,0 W/(m2.K), s tř. zv. izol. min TZI 4 RW = 41 - D4</t>
  </si>
  <si>
    <t>254</t>
  </si>
  <si>
    <t>7666604R1</t>
  </si>
  <si>
    <t>Repase stávajících vstupních dřevěné kazetové plné dveře - dvoukřídlové, dovnitř otevíravé, levé, se samozavíračem, výška křídla 3200 mm, bez prahu , nový nátěr a doplnění pryžovým těsněním po obvodu dv. křídel - D1-2,5,6</t>
  </si>
  <si>
    <t>256</t>
  </si>
  <si>
    <t>Repase stávajících vstupníc dřevěné kazetové plné dveře - dvoukřídlové, dovnitř otevíravé, levé, se samozavíračem, výška křídla 3200 mm, bez prahu , nový nátěr a doplnění pryžovým těsněním po obvodu dv. křídel - D1-2,5,6</t>
  </si>
  <si>
    <t xml:space="preserve">Poznámka k položce:
příl. D1.10 - dveře 1800x3200 mm
povrchová úprava: lazura palisandr
kování: repase stávajících 6 ks dveřních závěsů
demontáž 3 ks cedulí s označením základní školy, státním znakem a znakem městské části a jejich zpětná montáž - dveře D1
</t>
  </si>
  <si>
    <t>1,0   "D1</t>
  </si>
  <si>
    <t>1,0   "D2</t>
  </si>
  <si>
    <t>1,0   "D5</t>
  </si>
  <si>
    <t>1,0   "D6</t>
  </si>
  <si>
    <t>127</t>
  </si>
  <si>
    <t>998766203</t>
  </si>
  <si>
    <t>Přesun hmot procentní pro konstrukce truhlářské v objektech v do 24 m</t>
  </si>
  <si>
    <t>258</t>
  </si>
  <si>
    <t>Přesun hmot pro konstrukce truhlářské stanovený procentní sazbou (%) z ceny vodorovná dopravní vzdálenost do 50 m v objektech výšky přes 12 do 24 m</t>
  </si>
  <si>
    <t>998766292</t>
  </si>
  <si>
    <t>Příplatek k přesunu hmot procentní 766 za zvětšený přesun do 100 m</t>
  </si>
  <si>
    <t>260</t>
  </si>
  <si>
    <t>Přesun hmot pro konstrukce truhlářské stanovený procentní sazbou (%) z ceny Příplatek k cenám za zvětšený přesun přes vymezenou největší dopravní vzdálenost do 100 m</t>
  </si>
  <si>
    <t>767</t>
  </si>
  <si>
    <t>Konstrukce zámečnické</t>
  </si>
  <si>
    <t>129</t>
  </si>
  <si>
    <t>7672101R1</t>
  </si>
  <si>
    <t>Demontáž, repase (oprava+nátěr) a opětovná montáž stávajících ocelových schodů</t>
  </si>
  <si>
    <t>262</t>
  </si>
  <si>
    <t>příl. č. D1.5 - střecha S3</t>
  </si>
  <si>
    <t>76764791R</t>
  </si>
  <si>
    <t>Repase stávajících ocelových dveří 1000x2500 mm nalepením min. vlny tl. 100 mm a oplechování pozinkovaným plechem vč. zákl. nátěru a 2x vrchní nátěr</t>
  </si>
  <si>
    <t>264</t>
  </si>
  <si>
    <t>stávající dveře na půdu</t>
  </si>
  <si>
    <t>131</t>
  </si>
  <si>
    <t>7678321R1</t>
  </si>
  <si>
    <t>Demontáž, repase (oprava+nátěr) a opětovná montáž žebříku</t>
  </si>
  <si>
    <t>266</t>
  </si>
  <si>
    <t>1,0   "S1</t>
  </si>
  <si>
    <t>7678321R2</t>
  </si>
  <si>
    <t>268</t>
  </si>
  <si>
    <t>1,0   "S3</t>
  </si>
  <si>
    <t>133</t>
  </si>
  <si>
    <t>7678321R3</t>
  </si>
  <si>
    <t>270</t>
  </si>
  <si>
    <t>1,0   "S2 výlez na S1</t>
  </si>
  <si>
    <t>7678321R4</t>
  </si>
  <si>
    <t>272</t>
  </si>
  <si>
    <t>1,0   "S2 výlez na S3</t>
  </si>
  <si>
    <t>135</t>
  </si>
  <si>
    <t>998767203</t>
  </si>
  <si>
    <t>Přesun hmot procentní pro zámečnické konstrukce v objektech v do 24 m</t>
  </si>
  <si>
    <t>274</t>
  </si>
  <si>
    <t>Přesun hmot pro zámečnické konstrukce  stanovený procentní sazbou (%) z ceny vodorovná dopravní vzdálenost do 50 m v objektech výšky přes 12 do 24 m</t>
  </si>
  <si>
    <t>998767292</t>
  </si>
  <si>
    <t>Příplatek k přesunu hmot procentní 767 za zvětšený přesun do 100 m</t>
  </si>
  <si>
    <t>276</t>
  </si>
  <si>
    <t>Přesun hmot pro zámečnické konstrukce  stanovený procentní sazbou (%) z ceny Příplatek k cenám za zvětšený přesun přes vymezenou největší dopravní vzdálenost do 100 m</t>
  </si>
  <si>
    <t>784</t>
  </si>
  <si>
    <t>Dokončovací práce - malby a tapety</t>
  </si>
  <si>
    <t>137</t>
  </si>
  <si>
    <t>784221101</t>
  </si>
  <si>
    <t>Dvojnásobné bílé malby  ze směsí za sucha dobře otěruvzdorných v místnostech do 3,80 m</t>
  </si>
  <si>
    <t>278</t>
  </si>
  <si>
    <t>Malby z malířských směsí otěruvzdorných za sucha dvojnásobné, bílé za sucha otěruvzdorné dobře v místnostech výšky do 3,80 m</t>
  </si>
  <si>
    <t>výmalba stěn s okny</t>
  </si>
  <si>
    <t>850,0</t>
  </si>
  <si>
    <t>VON - VRN+ON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</si>
  <si>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</si>
  <si>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</si>
  <si>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</si>
  <si>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</si>
  <si>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VRN9 - Ostatní náklady</t>
  </si>
  <si>
    <t>VRN</t>
  </si>
  <si>
    <t>Vedlejší rozpočtové náklady</t>
  </si>
  <si>
    <t>VRN1</t>
  </si>
  <si>
    <t>Průzkumné, geodetické a projektové práce</t>
  </si>
  <si>
    <t>013254000</t>
  </si>
  <si>
    <t>Dokumentace skutečného provedení stavby</t>
  </si>
  <si>
    <t>Kč</t>
  </si>
  <si>
    <t>VRN3</t>
  </si>
  <si>
    <t>Zařízení staveniště</t>
  </si>
  <si>
    <t>030001000</t>
  </si>
  <si>
    <t>030001001</t>
  </si>
  <si>
    <t>Mimostaveništní doprava</t>
  </si>
  <si>
    <t>030001002</t>
  </si>
  <si>
    <t>Stížené pracovní podmínky při práci za provozu školy</t>
  </si>
  <si>
    <t>VRN4</t>
  </si>
  <si>
    <t>Inženýrská činnost</t>
  </si>
  <si>
    <t>030001003</t>
  </si>
  <si>
    <t>Kompletační a inženýrská činnost</t>
  </si>
  <si>
    <t>VRN9</t>
  </si>
  <si>
    <t>Ostatní náklady</t>
  </si>
  <si>
    <t>092203000.1</t>
  </si>
  <si>
    <t>Vypracování výrobní dokumentace, navržení technologických postupů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</si>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</sst>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47" x14ac:knownFonts="1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800080"/>
      <name val="Trebuchet MS"/>
    </font>
    <font>
      <sz val="8"/>
      <color rgb="FF505050"/>
      <name val="Trebuchet MS"/>
    </font>
    <font>
      <sz val="8"/>
      <color rgb="FFFF0000"/>
      <name val="Trebuchet MS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b/>
      <sz val="16"/>
      <name val="Trebuchet MS"/>
    </font>
    <font>
      <sz val="8"/>
      <color rgb="FF3366FF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sz val="7"/>
      <name val="Trebuchet MS"/>
    </font>
    <font>
      <i/>
      <sz val="8"/>
      <color rgb="FF0000FF"/>
      <name val="Trebuchet MS"/>
    </font>
    <font>
      <i/>
      <sz val="7"/>
      <color rgb="FF969696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6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5" fillId="0" borderId="0" applyNumberFormat="0" applyFill="0" applyBorder="0" applyAlignment="0" applyProtection="0"/>
  </cellStyleXfs>
  <cellXfs count="389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 applyProtection="1">
      <alignment horizontal="center" vertical="center"/>
      <protection locked="0"/>
    </xf>
    <xf numFmtId="0" fontId="11" fillId="2" borderId="0" xfId="0" applyFont="1" applyFill="1" applyAlignment="1" applyProtection="1">
      <alignment horizontal="left" vertical="center"/>
    </xf>
    <xf numFmtId="0" fontId="12" fillId="2" borderId="0" xfId="0" applyFont="1" applyFill="1" applyAlignment="1" applyProtection="1">
      <alignment vertical="center"/>
    </xf>
    <xf numFmtId="0" fontId="13" fillId="2" borderId="0" xfId="0" applyFont="1" applyFill="1" applyAlignment="1" applyProtection="1">
      <alignment horizontal="left" vertical="center"/>
    </xf>
    <xf numFmtId="0" fontId="14" fillId="2" borderId="0" xfId="1" applyFont="1" applyFill="1" applyAlignment="1" applyProtection="1">
      <alignment vertical="center"/>
    </xf>
    <xf numFmtId="0" fontId="45" fillId="2" borderId="0" xfId="1" applyFill="1"/>
    <xf numFmtId="0" fontId="0" fillId="2" borderId="0" xfId="0" applyFill="1"/>
    <xf numFmtId="0" fontId="11" fillId="2" borderId="0" xfId="0" applyFont="1" applyFill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0" fillId="0" borderId="0" xfId="0" applyBorder="1" applyProtection="1"/>
    <xf numFmtId="0" fontId="15" fillId="0" borderId="0" xfId="0" applyFont="1" applyBorder="1" applyAlignment="1" applyProtection="1">
      <alignment horizontal="left" vertical="center"/>
    </xf>
    <xf numFmtId="0" fontId="0" fillId="0" borderId="6" xfId="0" applyBorder="1" applyProtection="1"/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8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top"/>
    </xf>
    <xf numFmtId="0" fontId="18" fillId="0" borderId="0" xfId="0" applyFont="1" applyBorder="1" applyAlignment="1" applyProtection="1">
      <alignment horizontal="left" vertical="center"/>
    </xf>
    <xf numFmtId="0" fontId="2" fillId="3" borderId="0" xfId="0" applyFont="1" applyFill="1" applyBorder="1" applyAlignment="1" applyProtection="1">
      <alignment horizontal="left" vertical="center"/>
      <protection locked="0"/>
    </xf>
    <xf numFmtId="49" fontId="2" fillId="3" borderId="0" xfId="0" applyNumberFormat="1" applyFont="1" applyFill="1" applyBorder="1" applyAlignment="1" applyProtection="1">
      <alignment horizontal="left" vertical="center"/>
      <protection locked="0"/>
    </xf>
    <xf numFmtId="0" fontId="0" fillId="0" borderId="7" xfId="0" applyBorder="1" applyProtection="1"/>
    <xf numFmtId="0" fontId="0" fillId="0" borderId="5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20" fillId="0" borderId="8" xfId="0" applyFont="1" applyBorder="1" applyAlignment="1" applyProtection="1">
      <alignment horizontal="left" vertical="center"/>
    </xf>
    <xf numFmtId="0" fontId="0" fillId="0" borderId="8" xfId="0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1" fillId="0" borderId="5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0" fontId="1" fillId="0" borderId="6" xfId="0" applyFont="1" applyBorder="1" applyAlignment="1" applyProtection="1">
      <alignment vertical="center"/>
    </xf>
    <xf numFmtId="0" fontId="0" fillId="4" borderId="0" xfId="0" applyFont="1" applyFill="1" applyBorder="1" applyAlignment="1" applyProtection="1">
      <alignment vertical="center"/>
    </xf>
    <xf numFmtId="0" fontId="3" fillId="4" borderId="9" xfId="0" applyFont="1" applyFill="1" applyBorder="1" applyAlignment="1" applyProtection="1">
      <alignment horizontal="left" vertical="center"/>
    </xf>
    <xf numFmtId="0" fontId="0" fillId="4" borderId="10" xfId="0" applyFont="1" applyFill="1" applyBorder="1" applyAlignment="1" applyProtection="1">
      <alignment vertical="center"/>
    </xf>
    <xf numFmtId="0" fontId="3" fillId="4" borderId="10" xfId="0" applyFont="1" applyFill="1" applyBorder="1" applyAlignment="1" applyProtection="1">
      <alignment horizontal="center" vertical="center"/>
    </xf>
    <xf numFmtId="0" fontId="0" fillId="4" borderId="6" xfId="0" applyFont="1" applyFill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5" xfId="0" applyFont="1" applyBorder="1" applyAlignment="1">
      <alignment vertical="center"/>
    </xf>
    <xf numFmtId="0" fontId="15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5" xfId="0" applyFont="1" applyBorder="1" applyAlignment="1">
      <alignment vertical="center"/>
    </xf>
    <xf numFmtId="0" fontId="3" fillId="0" borderId="5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5" xfId="0" applyFont="1" applyBorder="1" applyAlignment="1">
      <alignment vertical="center"/>
    </xf>
    <xf numFmtId="0" fontId="21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19" xfId="0" applyFont="1" applyBorder="1" applyAlignment="1" applyProtection="1">
      <alignment vertical="center"/>
    </xf>
    <xf numFmtId="0" fontId="0" fillId="5" borderId="10" xfId="0" applyFont="1" applyFill="1" applyBorder="1" applyAlignment="1" applyProtection="1">
      <alignment vertical="center"/>
    </xf>
    <xf numFmtId="0" fontId="2" fillId="5" borderId="11" xfId="0" applyFont="1" applyFill="1" applyBorder="1" applyAlignment="1" applyProtection="1">
      <alignment horizontal="center" vertical="center"/>
    </xf>
    <xf numFmtId="0" fontId="18" fillId="0" borderId="20" xfId="0" applyFont="1" applyBorder="1" applyAlignment="1" applyProtection="1">
      <alignment horizontal="center" vertical="center" wrapText="1"/>
    </xf>
    <xf numFmtId="0" fontId="18" fillId="0" borderId="21" xfId="0" applyFont="1" applyBorder="1" applyAlignment="1" applyProtection="1">
      <alignment horizontal="center" vertical="center" wrapText="1"/>
    </xf>
    <xf numFmtId="0" fontId="18" fillId="0" borderId="22" xfId="0" applyFont="1" applyBorder="1" applyAlignment="1" applyProtection="1">
      <alignment horizontal="center"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0" borderId="17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22" fillId="0" borderId="18" xfId="0" applyNumberFormat="1" applyFont="1" applyBorder="1" applyAlignment="1" applyProtection="1">
      <alignment vertical="center"/>
    </xf>
    <xf numFmtId="4" fontId="22" fillId="0" borderId="0" xfId="0" applyNumberFormat="1" applyFont="1" applyBorder="1" applyAlignment="1" applyProtection="1">
      <alignment vertical="center"/>
    </xf>
    <xf numFmtId="166" fontId="22" fillId="0" borderId="0" xfId="0" applyNumberFormat="1" applyFont="1" applyBorder="1" applyAlignment="1" applyProtection="1">
      <alignment vertical="center"/>
    </xf>
    <xf numFmtId="4" fontId="22" fillId="0" borderId="19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4" fillId="0" borderId="5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center" vertical="center"/>
    </xf>
    <xf numFmtId="0" fontId="4" fillId="0" borderId="5" xfId="0" applyFont="1" applyBorder="1" applyAlignment="1">
      <alignment vertical="center"/>
    </xf>
    <xf numFmtId="4" fontId="29" fillId="0" borderId="18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9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4" fontId="29" fillId="0" borderId="23" xfId="0" applyNumberFormat="1" applyFont="1" applyBorder="1" applyAlignment="1" applyProtection="1">
      <alignment vertical="center"/>
    </xf>
    <xf numFmtId="4" fontId="29" fillId="0" borderId="24" xfId="0" applyNumberFormat="1" applyFont="1" applyBorder="1" applyAlignment="1" applyProtection="1">
      <alignment vertical="center"/>
    </xf>
    <xf numFmtId="166" fontId="29" fillId="0" borderId="24" xfId="0" applyNumberFormat="1" applyFont="1" applyBorder="1" applyAlignment="1" applyProtection="1">
      <alignment vertical="center"/>
    </xf>
    <xf numFmtId="4" fontId="29" fillId="0" borderId="25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12" fillId="2" borderId="0" xfId="0" applyFont="1" applyFill="1" applyAlignment="1">
      <alignment vertical="center"/>
    </xf>
    <xf numFmtId="0" fontId="13" fillId="2" borderId="0" xfId="0" applyFont="1" applyFill="1" applyAlignment="1">
      <alignment horizontal="left" vertical="center"/>
    </xf>
    <xf numFmtId="0" fontId="30" fillId="2" borderId="0" xfId="1" applyFont="1" applyFill="1" applyAlignment="1">
      <alignment vertical="center"/>
    </xf>
    <xf numFmtId="0" fontId="12" fillId="2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18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 applyProtection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 applyProtection="1">
      <alignment vertical="center"/>
    </xf>
    <xf numFmtId="0" fontId="20" fillId="0" borderId="0" xfId="0" applyFont="1" applyBorder="1" applyAlignment="1" applyProtection="1">
      <alignment horizontal="left" vertical="center"/>
    </xf>
    <xf numFmtId="4" fontId="23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5" borderId="0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left" vertical="center"/>
    </xf>
    <xf numFmtId="0" fontId="3" fillId="5" borderId="10" xfId="0" applyFont="1" applyFill="1" applyBorder="1" applyAlignment="1" applyProtection="1">
      <alignment horizontal="right" vertical="center"/>
    </xf>
    <xf numFmtId="0" fontId="3" fillId="5" borderId="10" xfId="0" applyFont="1" applyFill="1" applyBorder="1" applyAlignment="1" applyProtection="1">
      <alignment horizontal="center" vertical="center"/>
    </xf>
    <xf numFmtId="0" fontId="0" fillId="5" borderId="10" xfId="0" applyFont="1" applyFill="1" applyBorder="1" applyAlignment="1" applyProtection="1">
      <alignment vertical="center"/>
      <protection locked="0"/>
    </xf>
    <xf numFmtId="4" fontId="3" fillId="5" borderId="10" xfId="0" applyNumberFormat="1" applyFont="1" applyFill="1" applyBorder="1" applyAlignment="1" applyProtection="1">
      <alignment vertical="center"/>
    </xf>
    <xf numFmtId="0" fontId="0" fillId="5" borderId="27" xfId="0" applyFont="1" applyFill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2" fillId="5" borderId="0" xfId="0" applyFont="1" applyFill="1" applyBorder="1" applyAlignment="1" applyProtection="1">
      <alignment horizontal="left" vertical="center"/>
    </xf>
    <xf numFmtId="0" fontId="0" fillId="5" borderId="0" xfId="0" applyFont="1" applyFill="1" applyBorder="1" applyAlignment="1" applyProtection="1">
      <alignment vertical="center"/>
      <protection locked="0"/>
    </xf>
    <xf numFmtId="0" fontId="2" fillId="5" borderId="0" xfId="0" applyFont="1" applyFill="1" applyBorder="1" applyAlignment="1" applyProtection="1">
      <alignment horizontal="right" vertical="center"/>
    </xf>
    <xf numFmtId="0" fontId="0" fillId="5" borderId="6" xfId="0" applyFont="1" applyFill="1" applyBorder="1" applyAlignment="1" applyProtection="1">
      <alignment vertical="center"/>
    </xf>
    <xf numFmtId="0" fontId="31" fillId="0" borderId="0" xfId="0" applyFont="1" applyBorder="1" applyAlignment="1" applyProtection="1">
      <alignment horizontal="left" vertical="center"/>
    </xf>
    <xf numFmtId="0" fontId="5" fillId="0" borderId="5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horizontal="left" vertical="center"/>
    </xf>
    <xf numFmtId="0" fontId="5" fillId="0" borderId="24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vertical="center"/>
      <protection locked="0"/>
    </xf>
    <xf numFmtId="4" fontId="5" fillId="0" borderId="24" xfId="0" applyNumberFormat="1" applyFont="1" applyBorder="1" applyAlignment="1" applyProtection="1">
      <alignment vertical="center"/>
    </xf>
    <xf numFmtId="0" fontId="5" fillId="0" borderId="6" xfId="0" applyFont="1" applyBorder="1" applyAlignment="1" applyProtection="1">
      <alignment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horizontal="left" vertical="center"/>
    </xf>
    <xf numFmtId="0" fontId="6" fillId="0" borderId="24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 applyProtection="1">
      <alignment vertical="center"/>
    </xf>
    <xf numFmtId="0" fontId="6" fillId="0" borderId="6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horizontal="left" vertical="center"/>
    </xf>
    <xf numFmtId="0" fontId="18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horizontal="center" vertical="center" wrapText="1"/>
    </xf>
    <xf numFmtId="0" fontId="2" fillId="5" borderId="20" xfId="0" applyFont="1" applyFill="1" applyBorder="1" applyAlignment="1" applyProtection="1">
      <alignment horizontal="center" vertical="center" wrapText="1"/>
    </xf>
    <xf numFmtId="0" fontId="2" fillId="5" borderId="21" xfId="0" applyFont="1" applyFill="1" applyBorder="1" applyAlignment="1" applyProtection="1">
      <alignment horizontal="center" vertical="center" wrapText="1"/>
    </xf>
    <xf numFmtId="0" fontId="2" fillId="5" borderId="21" xfId="0" applyFont="1" applyFill="1" applyBorder="1" applyAlignment="1" applyProtection="1">
      <alignment horizontal="center" vertical="center" wrapText="1"/>
      <protection locked="0"/>
    </xf>
    <xf numFmtId="0" fontId="2" fillId="5" borderId="22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4" fontId="23" fillId="0" borderId="0" xfId="0" applyNumberFormat="1" applyFont="1" applyAlignment="1" applyProtection="1"/>
    <xf numFmtId="166" fontId="32" fillId="0" borderId="16" xfId="0" applyNumberFormat="1" applyFont="1" applyBorder="1" applyAlignment="1" applyProtection="1"/>
    <xf numFmtId="166" fontId="32" fillId="0" borderId="17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7" fillId="0" borderId="5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7" fillId="0" borderId="5" xfId="0" applyFont="1" applyBorder="1" applyAlignment="1"/>
    <xf numFmtId="0" fontId="7" fillId="0" borderId="18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9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0" fillId="0" borderId="28" xfId="0" applyFont="1" applyBorder="1" applyAlignment="1" applyProtection="1">
      <alignment horizontal="center" vertical="center"/>
    </xf>
    <xf numFmtId="49" fontId="0" fillId="0" borderId="28" xfId="0" applyNumberFormat="1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center" vertical="center" wrapText="1"/>
    </xf>
    <xf numFmtId="167" fontId="0" fillId="0" borderId="28" xfId="0" applyNumberFormat="1" applyFont="1" applyBorder="1" applyAlignment="1" applyProtection="1">
      <alignment vertical="center"/>
    </xf>
    <xf numFmtId="4" fontId="0" fillId="3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</xf>
    <xf numFmtId="0" fontId="1" fillId="3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9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horizontal="left" vertical="center" wrapText="1"/>
    </xf>
    <xf numFmtId="0" fontId="0" fillId="0" borderId="18" xfId="0" applyFont="1" applyBorder="1" applyAlignment="1" applyProtection="1">
      <alignment vertical="center"/>
    </xf>
    <xf numFmtId="0" fontId="8" fillId="0" borderId="5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0" fontId="8" fillId="0" borderId="0" xfId="0" applyFont="1" applyAlignment="1" applyProtection="1">
      <alignment vertical="center"/>
      <protection locked="0"/>
    </xf>
    <xf numFmtId="0" fontId="8" fillId="0" borderId="5" xfId="0" applyFont="1" applyBorder="1" applyAlignment="1">
      <alignment vertical="center"/>
    </xf>
    <xf numFmtId="0" fontId="8" fillId="0" borderId="18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9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5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5" xfId="0" applyFont="1" applyBorder="1" applyAlignment="1">
      <alignment vertical="center"/>
    </xf>
    <xf numFmtId="0" fontId="9" fillId="0" borderId="18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9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5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5" xfId="0" applyFont="1" applyBorder="1" applyAlignment="1">
      <alignment vertical="center"/>
    </xf>
    <xf numFmtId="0" fontId="10" fillId="0" borderId="18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9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6" fillId="0" borderId="28" xfId="0" applyFont="1" applyBorder="1" applyAlignment="1" applyProtection="1">
      <alignment horizontal="center" vertical="center"/>
    </xf>
    <xf numFmtId="49" fontId="36" fillId="0" borderId="28" xfId="0" applyNumberFormat="1" applyFont="1" applyBorder="1" applyAlignment="1" applyProtection="1">
      <alignment horizontal="left" vertical="center" wrapText="1"/>
    </xf>
    <xf numFmtId="0" fontId="36" fillId="0" borderId="28" xfId="0" applyFont="1" applyBorder="1" applyAlignment="1" applyProtection="1">
      <alignment horizontal="left" vertical="center" wrapText="1"/>
    </xf>
    <xf numFmtId="0" fontId="36" fillId="0" borderId="28" xfId="0" applyFont="1" applyBorder="1" applyAlignment="1" applyProtection="1">
      <alignment horizontal="center" vertical="center" wrapText="1"/>
    </xf>
    <xf numFmtId="167" fontId="36" fillId="0" borderId="28" xfId="0" applyNumberFormat="1" applyFont="1" applyBorder="1" applyAlignment="1" applyProtection="1">
      <alignment vertical="center"/>
    </xf>
    <xf numFmtId="4" fontId="36" fillId="3" borderId="28" xfId="0" applyNumberFormat="1" applyFont="1" applyFill="1" applyBorder="1" applyAlignment="1" applyProtection="1">
      <alignment vertical="center"/>
      <protection locked="0"/>
    </xf>
    <xf numFmtId="4" fontId="36" fillId="0" borderId="28" xfId="0" applyNumberFormat="1" applyFont="1" applyBorder="1" applyAlignment="1" applyProtection="1">
      <alignment vertical="center"/>
    </xf>
    <xf numFmtId="0" fontId="36" fillId="0" borderId="5" xfId="0" applyFont="1" applyBorder="1" applyAlignment="1">
      <alignment vertical="center"/>
    </xf>
    <xf numFmtId="0" fontId="36" fillId="3" borderId="28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167" fontId="0" fillId="3" borderId="28" xfId="0" applyNumberFormat="1" applyFont="1" applyFill="1" applyBorder="1" applyAlignment="1" applyProtection="1">
      <alignment vertical="center"/>
      <protection locked="0"/>
    </xf>
    <xf numFmtId="0" fontId="37" fillId="0" borderId="0" xfId="0" applyFont="1" applyAlignment="1" applyProtection="1">
      <alignment vertical="center" wrapText="1"/>
    </xf>
    <xf numFmtId="0" fontId="9" fillId="0" borderId="23" xfId="0" applyFont="1" applyBorder="1" applyAlignment="1" applyProtection="1">
      <alignment vertical="center"/>
    </xf>
    <xf numFmtId="0" fontId="9" fillId="0" borderId="24" xfId="0" applyFont="1" applyBorder="1" applyAlignment="1" applyProtection="1">
      <alignment vertical="center"/>
    </xf>
    <xf numFmtId="0" fontId="9" fillId="0" borderId="25" xfId="0" applyFont="1" applyBorder="1" applyAlignment="1" applyProtection="1">
      <alignment vertical="center"/>
    </xf>
    <xf numFmtId="0" fontId="0" fillId="0" borderId="23" xfId="0" applyFont="1" applyBorder="1" applyAlignment="1" applyProtection="1">
      <alignment vertical="center"/>
    </xf>
    <xf numFmtId="0" fontId="0" fillId="0" borderId="24" xfId="0" applyFont="1" applyBorder="1" applyAlignment="1" applyProtection="1">
      <alignment vertical="center"/>
    </xf>
    <xf numFmtId="0" fontId="0" fillId="0" borderId="25" xfId="0" applyFont="1" applyBorder="1" applyAlignment="1" applyProtection="1">
      <alignment vertical="center"/>
    </xf>
    <xf numFmtId="0" fontId="0" fillId="0" borderId="0" xfId="0" applyAlignment="1" applyProtection="1">
      <alignment vertical="top"/>
      <protection locked="0"/>
    </xf>
    <xf numFmtId="0" fontId="38" fillId="0" borderId="29" xfId="0" applyFont="1" applyBorder="1" applyAlignment="1" applyProtection="1">
      <alignment vertical="center" wrapText="1"/>
      <protection locked="0"/>
    </xf>
    <xf numFmtId="0" fontId="38" fillId="0" borderId="30" xfId="0" applyFont="1" applyBorder="1" applyAlignment="1" applyProtection="1">
      <alignment vertical="center" wrapText="1"/>
      <protection locked="0"/>
    </xf>
    <xf numFmtId="0" fontId="38" fillId="0" borderId="31" xfId="0" applyFont="1" applyBorder="1" applyAlignment="1" applyProtection="1">
      <alignment vertical="center" wrapText="1"/>
      <protection locked="0"/>
    </xf>
    <xf numFmtId="0" fontId="38" fillId="0" borderId="32" xfId="0" applyFont="1" applyBorder="1" applyAlignment="1" applyProtection="1">
      <alignment horizontal="center" vertical="center" wrapText="1"/>
      <protection locked="0"/>
    </xf>
    <xf numFmtId="0" fontId="38" fillId="0" borderId="33" xfId="0" applyFont="1" applyBorder="1" applyAlignment="1" applyProtection="1">
      <alignment horizontal="center" vertical="center" wrapText="1"/>
      <protection locked="0"/>
    </xf>
    <xf numFmtId="0" fontId="38" fillId="0" borderId="32" xfId="0" applyFont="1" applyBorder="1" applyAlignment="1" applyProtection="1">
      <alignment vertical="center" wrapText="1"/>
      <protection locked="0"/>
    </xf>
    <xf numFmtId="0" fontId="38" fillId="0" borderId="33" xfId="0" applyFont="1" applyBorder="1" applyAlignment="1" applyProtection="1">
      <alignment vertical="center" wrapText="1"/>
      <protection locked="0"/>
    </xf>
    <xf numFmtId="0" fontId="40" fillId="0" borderId="1" xfId="0" applyFont="1" applyBorder="1" applyAlignment="1" applyProtection="1">
      <alignment horizontal="left" vertical="center" wrapText="1"/>
      <protection locked="0"/>
    </xf>
    <xf numFmtId="0" fontId="41" fillId="0" borderId="1" xfId="0" applyFont="1" applyBorder="1" applyAlignment="1" applyProtection="1">
      <alignment horizontal="left" vertical="center" wrapText="1"/>
      <protection locked="0"/>
    </xf>
    <xf numFmtId="0" fontId="41" fillId="0" borderId="32" xfId="0" applyFont="1" applyBorder="1" applyAlignment="1" applyProtection="1">
      <alignment vertical="center" wrapText="1"/>
      <protection locked="0"/>
    </xf>
    <xf numFmtId="0" fontId="41" fillId="0" borderId="1" xfId="0" applyFont="1" applyBorder="1" applyAlignment="1" applyProtection="1">
      <alignment vertical="center" wrapText="1"/>
      <protection locked="0"/>
    </xf>
    <xf numFmtId="0" fontId="41" fillId="0" borderId="1" xfId="0" applyFont="1" applyBorder="1" applyAlignment="1" applyProtection="1">
      <alignment vertical="center"/>
      <protection locked="0"/>
    </xf>
    <xf numFmtId="0" fontId="41" fillId="0" borderId="1" xfId="0" applyFont="1" applyBorder="1" applyAlignment="1" applyProtection="1">
      <alignment horizontal="left" vertical="center"/>
      <protection locked="0"/>
    </xf>
    <xf numFmtId="49" fontId="41" fillId="0" borderId="1" xfId="0" applyNumberFormat="1" applyFont="1" applyBorder="1" applyAlignment="1" applyProtection="1">
      <alignment vertical="center" wrapText="1"/>
      <protection locked="0"/>
    </xf>
    <xf numFmtId="0" fontId="38" fillId="0" borderId="35" xfId="0" applyFont="1" applyBorder="1" applyAlignment="1" applyProtection="1">
      <alignment vertical="center" wrapText="1"/>
      <protection locked="0"/>
    </xf>
    <xf numFmtId="0" fontId="42" fillId="0" borderId="34" xfId="0" applyFont="1" applyBorder="1" applyAlignment="1" applyProtection="1">
      <alignment vertical="center" wrapText="1"/>
      <protection locked="0"/>
    </xf>
    <xf numFmtId="0" fontId="38" fillId="0" borderId="36" xfId="0" applyFont="1" applyBorder="1" applyAlignment="1" applyProtection="1">
      <alignment vertical="center" wrapText="1"/>
      <protection locked="0"/>
    </xf>
    <xf numFmtId="0" fontId="38" fillId="0" borderId="1" xfId="0" applyFont="1" applyBorder="1" applyAlignment="1" applyProtection="1">
      <alignment vertical="top"/>
      <protection locked="0"/>
    </xf>
    <xf numFmtId="0" fontId="38" fillId="0" borderId="0" xfId="0" applyFont="1" applyAlignment="1" applyProtection="1">
      <alignment vertical="top"/>
      <protection locked="0"/>
    </xf>
    <xf numFmtId="0" fontId="38" fillId="0" borderId="29" xfId="0" applyFont="1" applyBorder="1" applyAlignment="1" applyProtection="1">
      <alignment horizontal="left" vertical="center"/>
      <protection locked="0"/>
    </xf>
    <xf numFmtId="0" fontId="38" fillId="0" borderId="30" xfId="0" applyFont="1" applyBorder="1" applyAlignment="1" applyProtection="1">
      <alignment horizontal="left" vertical="center"/>
      <protection locked="0"/>
    </xf>
    <xf numFmtId="0" fontId="38" fillId="0" borderId="31" xfId="0" applyFont="1" applyBorder="1" applyAlignment="1" applyProtection="1">
      <alignment horizontal="left" vertical="center"/>
      <protection locked="0"/>
    </xf>
    <xf numFmtId="0" fontId="38" fillId="0" borderId="32" xfId="0" applyFont="1" applyBorder="1" applyAlignment="1" applyProtection="1">
      <alignment horizontal="left" vertical="center"/>
      <protection locked="0"/>
    </xf>
    <xf numFmtId="0" fontId="38" fillId="0" borderId="33" xfId="0" applyFont="1" applyBorder="1" applyAlignment="1" applyProtection="1">
      <alignment horizontal="left" vertical="center"/>
      <protection locked="0"/>
    </xf>
    <xf numFmtId="0" fontId="40" fillId="0" borderId="1" xfId="0" applyFont="1" applyBorder="1" applyAlignment="1" applyProtection="1">
      <alignment horizontal="left" vertical="center"/>
      <protection locked="0"/>
    </xf>
    <xf numFmtId="0" fontId="43" fillId="0" borderId="0" xfId="0" applyFont="1" applyAlignment="1" applyProtection="1">
      <alignment horizontal="left" vertical="center"/>
      <protection locked="0"/>
    </xf>
    <xf numFmtId="0" fontId="40" fillId="0" borderId="34" xfId="0" applyFont="1" applyBorder="1" applyAlignment="1" applyProtection="1">
      <alignment horizontal="left" vertical="center"/>
      <protection locked="0"/>
    </xf>
    <xf numFmtId="0" fontId="40" fillId="0" borderId="34" xfId="0" applyFont="1" applyBorder="1" applyAlignment="1" applyProtection="1">
      <alignment horizontal="center" vertical="center"/>
      <protection locked="0"/>
    </xf>
    <xf numFmtId="0" fontId="43" fillId="0" borderId="34" xfId="0" applyFont="1" applyBorder="1" applyAlignment="1" applyProtection="1">
      <alignment horizontal="left" vertical="center"/>
      <protection locked="0"/>
    </xf>
    <xf numFmtId="0" fontId="44" fillId="0" borderId="1" xfId="0" applyFont="1" applyBorder="1" applyAlignment="1" applyProtection="1">
      <alignment horizontal="left" vertical="center"/>
      <protection locked="0"/>
    </xf>
    <xf numFmtId="0" fontId="41" fillId="0" borderId="0" xfId="0" applyFont="1" applyAlignment="1" applyProtection="1">
      <alignment horizontal="left" vertical="center"/>
      <protection locked="0"/>
    </xf>
    <xf numFmtId="0" fontId="41" fillId="0" borderId="1" xfId="0" applyFont="1" applyBorder="1" applyAlignment="1" applyProtection="1">
      <alignment horizontal="center" vertical="center"/>
      <protection locked="0"/>
    </xf>
    <xf numFmtId="0" fontId="41" fillId="0" borderId="32" xfId="0" applyFont="1" applyBorder="1" applyAlignment="1" applyProtection="1">
      <alignment horizontal="left" vertical="center"/>
      <protection locked="0"/>
    </xf>
    <xf numFmtId="0" fontId="41" fillId="0" borderId="1" xfId="0" applyFont="1" applyFill="1" applyBorder="1" applyAlignment="1" applyProtection="1">
      <alignment horizontal="left" vertical="center"/>
      <protection locked="0"/>
    </xf>
    <xf numFmtId="0" fontId="41" fillId="0" borderId="1" xfId="0" applyFont="1" applyFill="1" applyBorder="1" applyAlignment="1" applyProtection="1">
      <alignment horizontal="center" vertical="center"/>
      <protection locked="0"/>
    </xf>
    <xf numFmtId="0" fontId="38" fillId="0" borderId="35" xfId="0" applyFont="1" applyBorder="1" applyAlignment="1" applyProtection="1">
      <alignment horizontal="left" vertical="center"/>
      <protection locked="0"/>
    </xf>
    <xf numFmtId="0" fontId="42" fillId="0" borderId="34" xfId="0" applyFont="1" applyBorder="1" applyAlignment="1" applyProtection="1">
      <alignment horizontal="left" vertical="center"/>
      <protection locked="0"/>
    </xf>
    <xf numFmtId="0" fontId="38" fillId="0" borderId="36" xfId="0" applyFont="1" applyBorder="1" applyAlignment="1" applyProtection="1">
      <alignment horizontal="left" vertical="center"/>
      <protection locked="0"/>
    </xf>
    <xf numFmtId="0" fontId="38" fillId="0" borderId="1" xfId="0" applyFont="1" applyBorder="1" applyAlignment="1" applyProtection="1">
      <alignment horizontal="left" vertical="center"/>
      <protection locked="0"/>
    </xf>
    <xf numFmtId="0" fontId="42" fillId="0" borderId="1" xfId="0" applyFont="1" applyBorder="1" applyAlignment="1" applyProtection="1">
      <alignment horizontal="left" vertical="center"/>
      <protection locked="0"/>
    </xf>
    <xf numFmtId="0" fontId="43" fillId="0" borderId="1" xfId="0" applyFont="1" applyBorder="1" applyAlignment="1" applyProtection="1">
      <alignment horizontal="left" vertical="center"/>
      <protection locked="0"/>
    </xf>
    <xf numFmtId="0" fontId="41" fillId="0" borderId="34" xfId="0" applyFont="1" applyBorder="1" applyAlignment="1" applyProtection="1">
      <alignment horizontal="left" vertical="center"/>
      <protection locked="0"/>
    </xf>
    <xf numFmtId="0" fontId="38" fillId="0" borderId="1" xfId="0" applyFont="1" applyBorder="1" applyAlignment="1" applyProtection="1">
      <alignment horizontal="left" vertical="center" wrapText="1"/>
      <protection locked="0"/>
    </xf>
    <xf numFmtId="0" fontId="41" fillId="0" borderId="1" xfId="0" applyFont="1" applyBorder="1" applyAlignment="1" applyProtection="1">
      <alignment horizontal="center" vertical="center" wrapText="1"/>
      <protection locked="0"/>
    </xf>
    <xf numFmtId="0" fontId="38" fillId="0" borderId="29" xfId="0" applyFont="1" applyBorder="1" applyAlignment="1" applyProtection="1">
      <alignment horizontal="left" vertical="center" wrapText="1"/>
      <protection locked="0"/>
    </xf>
    <xf numFmtId="0" fontId="38" fillId="0" borderId="30" xfId="0" applyFont="1" applyBorder="1" applyAlignment="1" applyProtection="1">
      <alignment horizontal="left" vertical="center" wrapText="1"/>
      <protection locked="0"/>
    </xf>
    <xf numFmtId="0" fontId="38" fillId="0" borderId="31" xfId="0" applyFont="1" applyBorder="1" applyAlignment="1" applyProtection="1">
      <alignment horizontal="left" vertical="center" wrapText="1"/>
      <protection locked="0"/>
    </xf>
    <xf numFmtId="0" fontId="38" fillId="0" borderId="32" xfId="0" applyFont="1" applyBorder="1" applyAlignment="1" applyProtection="1">
      <alignment horizontal="left" vertical="center" wrapText="1"/>
      <protection locked="0"/>
    </xf>
    <xf numFmtId="0" fontId="38" fillId="0" borderId="33" xfId="0" applyFont="1" applyBorder="1" applyAlignment="1" applyProtection="1">
      <alignment horizontal="left" vertical="center" wrapText="1"/>
      <protection locked="0"/>
    </xf>
    <xf numFmtId="0" fontId="43" fillId="0" borderId="32" xfId="0" applyFont="1" applyBorder="1" applyAlignment="1" applyProtection="1">
      <alignment horizontal="left" vertical="center" wrapText="1"/>
      <protection locked="0"/>
    </xf>
    <xf numFmtId="0" fontId="43" fillId="0" borderId="33" xfId="0" applyFont="1" applyBorder="1" applyAlignment="1" applyProtection="1">
      <alignment horizontal="left" vertical="center" wrapText="1"/>
      <protection locked="0"/>
    </xf>
    <xf numFmtId="0" fontId="41" fillId="0" borderId="32" xfId="0" applyFont="1" applyBorder="1" applyAlignment="1" applyProtection="1">
      <alignment horizontal="left" vertical="center" wrapText="1"/>
      <protection locked="0"/>
    </xf>
    <xf numFmtId="0" fontId="41" fillId="0" borderId="33" xfId="0" applyFont="1" applyBorder="1" applyAlignment="1" applyProtection="1">
      <alignment horizontal="left" vertical="center" wrapText="1"/>
      <protection locked="0"/>
    </xf>
    <xf numFmtId="0" fontId="41" fillId="0" borderId="33" xfId="0" applyFont="1" applyBorder="1" applyAlignment="1" applyProtection="1">
      <alignment horizontal="left" vertical="center"/>
      <protection locked="0"/>
    </xf>
    <xf numFmtId="0" fontId="41" fillId="0" borderId="35" xfId="0" applyFont="1" applyBorder="1" applyAlignment="1" applyProtection="1">
      <alignment horizontal="left" vertical="center" wrapText="1"/>
      <protection locked="0"/>
    </xf>
    <xf numFmtId="0" fontId="41" fillId="0" borderId="34" xfId="0" applyFont="1" applyBorder="1" applyAlignment="1" applyProtection="1">
      <alignment horizontal="left" vertical="center" wrapText="1"/>
      <protection locked="0"/>
    </xf>
    <xf numFmtId="0" fontId="41" fillId="0" borderId="36" xfId="0" applyFont="1" applyBorder="1" applyAlignment="1" applyProtection="1">
      <alignment horizontal="left" vertical="center" wrapText="1"/>
      <protection locked="0"/>
    </xf>
    <xf numFmtId="0" fontId="41" fillId="0" borderId="1" xfId="0" applyFont="1" applyBorder="1" applyAlignment="1" applyProtection="1">
      <alignment horizontal="left" vertical="top"/>
      <protection locked="0"/>
    </xf>
    <xf numFmtId="0" fontId="41" fillId="0" borderId="1" xfId="0" applyFont="1" applyBorder="1" applyAlignment="1" applyProtection="1">
      <alignment horizontal="center" vertical="top"/>
      <protection locked="0"/>
    </xf>
    <xf numFmtId="0" fontId="41" fillId="0" borderId="35" xfId="0" applyFont="1" applyBorder="1" applyAlignment="1" applyProtection="1">
      <alignment horizontal="left" vertical="center"/>
      <protection locked="0"/>
    </xf>
    <xf numFmtId="0" fontId="41" fillId="0" borderId="36" xfId="0" applyFont="1" applyBorder="1" applyAlignment="1" applyProtection="1">
      <alignment horizontal="left" vertical="center"/>
      <protection locked="0"/>
    </xf>
    <xf numFmtId="0" fontId="43" fillId="0" borderId="0" xfId="0" applyFont="1" applyAlignment="1" applyProtection="1">
      <alignment vertical="center"/>
      <protection locked="0"/>
    </xf>
    <xf numFmtId="0" fontId="40" fillId="0" borderId="1" xfId="0" applyFont="1" applyBorder="1" applyAlignment="1" applyProtection="1">
      <alignment vertical="center"/>
      <protection locked="0"/>
    </xf>
    <xf numFmtId="0" fontId="43" fillId="0" borderId="34" xfId="0" applyFont="1" applyBorder="1" applyAlignment="1" applyProtection="1">
      <alignment vertical="center"/>
      <protection locked="0"/>
    </xf>
    <xf numFmtId="0" fontId="40" fillId="0" borderId="34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top"/>
      <protection locked="0"/>
    </xf>
    <xf numFmtId="49" fontId="41" fillId="0" borderId="1" xfId="0" applyNumberFormat="1" applyFont="1" applyBorder="1" applyAlignment="1" applyProtection="1">
      <alignment horizontal="left" vertical="center"/>
      <protection locked="0"/>
    </xf>
    <xf numFmtId="0" fontId="0" fillId="0" borderId="34" xfId="0" applyBorder="1" applyAlignment="1" applyProtection="1">
      <alignment vertical="top"/>
      <protection locked="0"/>
    </xf>
    <xf numFmtId="0" fontId="40" fillId="0" borderId="34" xfId="0" applyFont="1" applyBorder="1" applyAlignment="1" applyProtection="1">
      <alignment horizontal="left"/>
      <protection locked="0"/>
    </xf>
    <xf numFmtId="0" fontId="43" fillId="0" borderId="34" xfId="0" applyFont="1" applyBorder="1" applyAlignment="1" applyProtection="1">
      <protection locked="0"/>
    </xf>
    <xf numFmtId="0" fontId="38" fillId="0" borderId="32" xfId="0" applyFont="1" applyBorder="1" applyAlignment="1" applyProtection="1">
      <alignment vertical="top"/>
      <protection locked="0"/>
    </xf>
    <xf numFmtId="0" fontId="38" fillId="0" borderId="33" xfId="0" applyFont="1" applyBorder="1" applyAlignment="1" applyProtection="1">
      <alignment vertical="top"/>
      <protection locked="0"/>
    </xf>
    <xf numFmtId="0" fontId="38" fillId="0" borderId="1" xfId="0" applyFont="1" applyBorder="1" applyAlignment="1" applyProtection="1">
      <alignment horizontal="center" vertical="center"/>
      <protection locked="0"/>
    </xf>
    <xf numFmtId="0" fontId="38" fillId="0" borderId="1" xfId="0" applyFont="1" applyBorder="1" applyAlignment="1" applyProtection="1">
      <alignment horizontal="left" vertical="top"/>
      <protection locked="0"/>
    </xf>
    <xf numFmtId="0" fontId="38" fillId="0" borderId="35" xfId="0" applyFont="1" applyBorder="1" applyAlignment="1" applyProtection="1">
      <alignment vertical="top"/>
      <protection locked="0"/>
    </xf>
    <xf numFmtId="0" fontId="38" fillId="0" borderId="34" xfId="0" applyFont="1" applyBorder="1" applyAlignment="1" applyProtection="1">
      <alignment vertical="top"/>
      <protection locked="0"/>
    </xf>
    <xf numFmtId="0" fontId="38" fillId="0" borderId="36" xfId="0" applyFont="1" applyBorder="1" applyAlignment="1" applyProtection="1">
      <alignment vertical="top"/>
      <protection locked="0"/>
    </xf>
    <xf numFmtId="0" fontId="26" fillId="0" borderId="0" xfId="0" applyFont="1" applyAlignment="1" applyProtection="1">
      <alignment horizontal="left" vertical="center" wrapText="1"/>
    </xf>
    <xf numFmtId="0" fontId="2" fillId="5" borderId="9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5" borderId="10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right" vertical="center"/>
    </xf>
    <xf numFmtId="164" fontId="1" fillId="0" borderId="0" xfId="0" applyNumberFormat="1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0" fontId="3" fillId="0" borderId="0" xfId="0" applyFont="1" applyBorder="1" applyAlignment="1" applyProtection="1">
      <alignment horizontal="left" vertical="top" wrapText="1"/>
    </xf>
    <xf numFmtId="0" fontId="0" fillId="0" borderId="0" xfId="0" applyBorder="1" applyProtection="1"/>
    <xf numFmtId="0" fontId="22" fillId="0" borderId="15" xfId="0" applyFont="1" applyBorder="1" applyAlignment="1">
      <alignment horizontal="center" vertical="center"/>
    </xf>
    <xf numFmtId="0" fontId="22" fillId="0" borderId="16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18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4" fontId="27" fillId="0" borderId="0" xfId="0" applyNumberFormat="1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19" fillId="0" borderId="0" xfId="0" applyFont="1" applyAlignment="1">
      <alignment horizontal="left" vertical="top" wrapText="1"/>
    </xf>
    <xf numFmtId="0" fontId="19" fillId="0" borderId="0" xfId="0" applyFont="1" applyAlignment="1">
      <alignment horizontal="left" vertical="center"/>
    </xf>
    <xf numFmtId="0" fontId="3" fillId="4" borderId="10" xfId="0" applyFont="1" applyFill="1" applyBorder="1" applyAlignment="1" applyProtection="1">
      <alignment horizontal="left" vertical="center"/>
    </xf>
    <xf numFmtId="0" fontId="0" fillId="4" borderId="10" xfId="0" applyFont="1" applyFill="1" applyBorder="1" applyAlignment="1" applyProtection="1">
      <alignment vertical="center"/>
    </xf>
    <xf numFmtId="4" fontId="3" fillId="4" borderId="10" xfId="0" applyNumberFormat="1" applyFont="1" applyFill="1" applyBorder="1" applyAlignment="1" applyProtection="1">
      <alignment vertical="center"/>
    </xf>
    <xf numFmtId="0" fontId="0" fillId="4" borderId="11" xfId="0" applyFont="1" applyFill="1" applyBorder="1" applyAlignment="1" applyProtection="1">
      <alignment vertical="center"/>
    </xf>
    <xf numFmtId="0" fontId="0" fillId="0" borderId="0" xfId="0"/>
    <xf numFmtId="0" fontId="2" fillId="0" borderId="0" xfId="0" applyFont="1" applyBorder="1" applyAlignment="1" applyProtection="1">
      <alignment horizontal="left" vertical="center"/>
    </xf>
    <xf numFmtId="49" fontId="2" fillId="3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4" fontId="20" fillId="0" borderId="8" xfId="0" applyNumberFormat="1" applyFont="1" applyBorder="1" applyAlignment="1" applyProtection="1">
      <alignment vertical="center"/>
    </xf>
    <xf numFmtId="0" fontId="0" fillId="0" borderId="8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0" fillId="0" borderId="0" xfId="0" applyFont="1" applyBorder="1" applyAlignment="1" applyProtection="1">
      <alignment horizontal="left" vertical="center"/>
    </xf>
    <xf numFmtId="0" fontId="18" fillId="0" borderId="0" xfId="0" applyFont="1" applyAlignment="1" applyProtection="1">
      <alignment horizontal="left" vertical="center" wrapText="1"/>
    </xf>
    <xf numFmtId="0" fontId="18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30" fillId="2" borderId="0" xfId="1" applyFont="1" applyFill="1" applyAlignment="1">
      <alignment vertical="center"/>
    </xf>
    <xf numFmtId="0" fontId="18" fillId="0" borderId="0" xfId="0" applyFont="1" applyBorder="1" applyAlignment="1" applyProtection="1">
      <alignment horizontal="left" vertical="center" wrapText="1"/>
    </xf>
    <xf numFmtId="0" fontId="18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vertical="center"/>
    </xf>
    <xf numFmtId="0" fontId="41" fillId="0" borderId="1" xfId="0" applyFont="1" applyBorder="1" applyAlignment="1" applyProtection="1">
      <alignment horizontal="left" vertical="center" wrapText="1"/>
      <protection locked="0"/>
    </xf>
    <xf numFmtId="0" fontId="39" fillId="0" borderId="1" xfId="0" applyFont="1" applyBorder="1" applyAlignment="1" applyProtection="1">
      <alignment horizontal="center" vertical="center" wrapText="1"/>
      <protection locked="0"/>
    </xf>
    <xf numFmtId="0" fontId="40" fillId="0" borderId="34" xfId="0" applyFont="1" applyBorder="1" applyAlignment="1" applyProtection="1">
      <alignment horizontal="left" wrapText="1"/>
      <protection locked="0"/>
    </xf>
    <xf numFmtId="49" fontId="41" fillId="0" borderId="1" xfId="0" applyNumberFormat="1" applyFont="1" applyBorder="1" applyAlignment="1" applyProtection="1">
      <alignment horizontal="left" vertical="center" wrapText="1"/>
      <protection locked="0"/>
    </xf>
    <xf numFmtId="0" fontId="39" fillId="0" borderId="1" xfId="0" applyFont="1" applyBorder="1" applyAlignment="1" applyProtection="1">
      <alignment horizontal="center" vertical="center"/>
      <protection locked="0"/>
    </xf>
    <xf numFmtId="0" fontId="40" fillId="0" borderId="34" xfId="0" applyFont="1" applyBorder="1" applyAlignment="1" applyProtection="1">
      <alignment horizontal="left"/>
      <protection locked="0"/>
    </xf>
    <xf numFmtId="0" fontId="41" fillId="0" borderId="1" xfId="0" applyFont="1" applyBorder="1" applyAlignment="1" applyProtection="1">
      <alignment horizontal="left" vertical="center"/>
      <protection locked="0"/>
    </xf>
    <xf numFmtId="0" fontId="41" fillId="0" borderId="1" xfId="0" applyFont="1" applyBorder="1" applyAlignment="1" applyProtection="1">
      <alignment horizontal="left" vertical="top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55"/>
  <sheetViews>
    <sheetView showGridLines="0" tabSelected="1" workbookViewId="0">
      <pane ySplit="1" topLeftCell="A49" activePane="bottomLeft" state="frozen"/>
      <selection pane="bottomLeft" activeCell="BE61" sqref="BE61"/>
    </sheetView>
  </sheetViews>
  <sheetFormatPr defaultRowHeight="12" x14ac:dyDescent="0.3"/>
  <cols>
    <col min="1" max="1" width="8.28515625" customWidth="1"/>
    <col min="2" max="2" width="1.7109375" customWidth="1"/>
    <col min="3" max="3" width="4.140625" customWidth="1"/>
    <col min="4" max="33" width="2.7109375" customWidth="1"/>
    <col min="34" max="34" width="3.28515625" customWidth="1"/>
    <col min="35" max="35" width="31.7109375" customWidth="1"/>
    <col min="36" max="37" width="2.42578125" customWidth="1"/>
    <col min="38" max="38" width="8.28515625" customWidth="1"/>
    <col min="39" max="39" width="3.28515625" customWidth="1"/>
    <col min="40" max="40" width="13.28515625" customWidth="1"/>
    <col min="41" max="41" width="7.42578125" customWidth="1"/>
    <col min="42" max="42" width="4.140625" customWidth="1"/>
    <col min="43" max="43" width="15.7109375" customWidth="1"/>
    <col min="44" max="44" width="13.7109375" customWidth="1"/>
    <col min="45" max="47" width="25.85546875" hidden="1" customWidth="1"/>
    <col min="48" max="52" width="21.7109375" hidden="1" customWidth="1"/>
    <col min="53" max="53" width="19.140625" hidden="1" customWidth="1"/>
    <col min="54" max="54" width="25" hidden="1" customWidth="1"/>
    <col min="55" max="56" width="19.140625" hidden="1" customWidth="1"/>
    <col min="57" max="57" width="66.42578125" customWidth="1"/>
    <col min="71" max="91" width="9.28515625" hidden="1"/>
  </cols>
  <sheetData>
    <row r="1" spans="1:74" ht="21.45" customHeight="1" x14ac:dyDescent="0.3">
      <c r="A1" s="15" t="s">
        <v>0</v>
      </c>
      <c r="B1" s="16"/>
      <c r="C1" s="16"/>
      <c r="D1" s="17" t="s">
        <v>1</v>
      </c>
      <c r="E1" s="16"/>
      <c r="F1" s="16"/>
      <c r="G1" s="16"/>
      <c r="H1" s="16"/>
      <c r="I1" s="16"/>
      <c r="J1" s="16"/>
      <c r="K1" s="18" t="s">
        <v>2</v>
      </c>
      <c r="L1" s="18"/>
      <c r="M1" s="18"/>
      <c r="N1" s="18"/>
      <c r="O1" s="18"/>
      <c r="P1" s="18"/>
      <c r="Q1" s="18"/>
      <c r="R1" s="18"/>
      <c r="S1" s="18"/>
      <c r="T1" s="16"/>
      <c r="U1" s="16"/>
      <c r="V1" s="16"/>
      <c r="W1" s="18" t="s">
        <v>3</v>
      </c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9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1" t="s">
        <v>4</v>
      </c>
      <c r="BB1" s="21" t="s">
        <v>5</v>
      </c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  <c r="BT1" s="22" t="s">
        <v>6</v>
      </c>
      <c r="BU1" s="22" t="s">
        <v>6</v>
      </c>
      <c r="BV1" s="22" t="s">
        <v>7</v>
      </c>
    </row>
    <row r="2" spans="1:74" ht="36.9" customHeight="1" x14ac:dyDescent="0.3">
      <c r="AR2" s="364"/>
      <c r="AS2" s="364"/>
      <c r="AT2" s="364"/>
      <c r="AU2" s="364"/>
      <c r="AV2" s="364"/>
      <c r="AW2" s="364"/>
      <c r="AX2" s="364"/>
      <c r="AY2" s="364"/>
      <c r="AZ2" s="364"/>
      <c r="BA2" s="364"/>
      <c r="BB2" s="364"/>
      <c r="BC2" s="364"/>
      <c r="BD2" s="364"/>
      <c r="BE2" s="364"/>
      <c r="BS2" s="23" t="s">
        <v>8</v>
      </c>
      <c r="BT2" s="23" t="s">
        <v>9</v>
      </c>
    </row>
    <row r="3" spans="1:74" ht="6.9" customHeight="1" x14ac:dyDescent="0.3">
      <c r="B3" s="24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  <c r="AA3" s="25"/>
      <c r="AB3" s="25"/>
      <c r="AC3" s="25"/>
      <c r="AD3" s="25"/>
      <c r="AE3" s="25"/>
      <c r="AF3" s="25"/>
      <c r="AG3" s="25"/>
      <c r="AH3" s="25"/>
      <c r="AI3" s="25"/>
      <c r="AJ3" s="25"/>
      <c r="AK3" s="25"/>
      <c r="AL3" s="25"/>
      <c r="AM3" s="25"/>
      <c r="AN3" s="25"/>
      <c r="AO3" s="25"/>
      <c r="AP3" s="25"/>
      <c r="AQ3" s="26"/>
      <c r="BS3" s="23" t="s">
        <v>8</v>
      </c>
      <c r="BT3" s="23" t="s">
        <v>10</v>
      </c>
    </row>
    <row r="4" spans="1:74" ht="36.9" customHeight="1" x14ac:dyDescent="0.3">
      <c r="B4" s="27"/>
      <c r="C4" s="28"/>
      <c r="D4" s="29" t="s">
        <v>11</v>
      </c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  <c r="V4" s="28"/>
      <c r="W4" s="28"/>
      <c r="X4" s="28"/>
      <c r="Y4" s="28"/>
      <c r="Z4" s="28"/>
      <c r="AA4" s="28"/>
      <c r="AB4" s="28"/>
      <c r="AC4" s="28"/>
      <c r="AD4" s="28"/>
      <c r="AE4" s="28"/>
      <c r="AF4" s="28"/>
      <c r="AG4" s="28"/>
      <c r="AH4" s="28"/>
      <c r="AI4" s="28"/>
      <c r="AJ4" s="28"/>
      <c r="AK4" s="28"/>
      <c r="AL4" s="28"/>
      <c r="AM4" s="28"/>
      <c r="AN4" s="28"/>
      <c r="AO4" s="28"/>
      <c r="AP4" s="28"/>
      <c r="AQ4" s="30"/>
      <c r="AS4" s="31" t="s">
        <v>12</v>
      </c>
      <c r="BE4" s="32" t="s">
        <v>13</v>
      </c>
      <c r="BS4" s="23" t="s">
        <v>14</v>
      </c>
    </row>
    <row r="5" spans="1:74" ht="14.4" customHeight="1" x14ac:dyDescent="0.3">
      <c r="B5" s="27"/>
      <c r="C5" s="28"/>
      <c r="D5" s="33" t="s">
        <v>15</v>
      </c>
      <c r="E5" s="28"/>
      <c r="F5" s="28"/>
      <c r="G5" s="28"/>
      <c r="H5" s="28"/>
      <c r="I5" s="28"/>
      <c r="J5" s="28"/>
      <c r="K5" s="365" t="s">
        <v>16</v>
      </c>
      <c r="L5" s="346"/>
      <c r="M5" s="346"/>
      <c r="N5" s="346"/>
      <c r="O5" s="346"/>
      <c r="P5" s="346"/>
      <c r="Q5" s="346"/>
      <c r="R5" s="346"/>
      <c r="S5" s="346"/>
      <c r="T5" s="346"/>
      <c r="U5" s="346"/>
      <c r="V5" s="346"/>
      <c r="W5" s="346"/>
      <c r="X5" s="346"/>
      <c r="Y5" s="346"/>
      <c r="Z5" s="346"/>
      <c r="AA5" s="346"/>
      <c r="AB5" s="346"/>
      <c r="AC5" s="346"/>
      <c r="AD5" s="346"/>
      <c r="AE5" s="346"/>
      <c r="AF5" s="346"/>
      <c r="AG5" s="346"/>
      <c r="AH5" s="346"/>
      <c r="AI5" s="346"/>
      <c r="AJ5" s="346"/>
      <c r="AK5" s="346"/>
      <c r="AL5" s="346"/>
      <c r="AM5" s="346"/>
      <c r="AN5" s="346"/>
      <c r="AO5" s="346"/>
      <c r="AP5" s="28"/>
      <c r="AQ5" s="30"/>
      <c r="BE5" s="358" t="s">
        <v>17</v>
      </c>
      <c r="BS5" s="23" t="s">
        <v>8</v>
      </c>
    </row>
    <row r="6" spans="1:74" ht="36.9" customHeight="1" x14ac:dyDescent="0.3">
      <c r="B6" s="27"/>
      <c r="C6" s="28"/>
      <c r="D6" s="35" t="s">
        <v>18</v>
      </c>
      <c r="E6" s="28"/>
      <c r="F6" s="28"/>
      <c r="G6" s="28"/>
      <c r="H6" s="28"/>
      <c r="I6" s="28"/>
      <c r="J6" s="28"/>
      <c r="K6" s="345" t="s">
        <v>19</v>
      </c>
      <c r="L6" s="346"/>
      <c r="M6" s="346"/>
      <c r="N6" s="346"/>
      <c r="O6" s="346"/>
      <c r="P6" s="346"/>
      <c r="Q6" s="346"/>
      <c r="R6" s="346"/>
      <c r="S6" s="346"/>
      <c r="T6" s="346"/>
      <c r="U6" s="346"/>
      <c r="V6" s="346"/>
      <c r="W6" s="346"/>
      <c r="X6" s="346"/>
      <c r="Y6" s="346"/>
      <c r="Z6" s="346"/>
      <c r="AA6" s="346"/>
      <c r="AB6" s="346"/>
      <c r="AC6" s="346"/>
      <c r="AD6" s="346"/>
      <c r="AE6" s="346"/>
      <c r="AF6" s="346"/>
      <c r="AG6" s="346"/>
      <c r="AH6" s="346"/>
      <c r="AI6" s="346"/>
      <c r="AJ6" s="346"/>
      <c r="AK6" s="346"/>
      <c r="AL6" s="346"/>
      <c r="AM6" s="346"/>
      <c r="AN6" s="346"/>
      <c r="AO6" s="346"/>
      <c r="AP6" s="28"/>
      <c r="AQ6" s="30"/>
      <c r="BE6" s="359"/>
      <c r="BS6" s="23" t="s">
        <v>8</v>
      </c>
    </row>
    <row r="7" spans="1:74" ht="14.4" customHeight="1" x14ac:dyDescent="0.3">
      <c r="B7" s="27"/>
      <c r="C7" s="28"/>
      <c r="D7" s="36" t="s">
        <v>20</v>
      </c>
      <c r="E7" s="28"/>
      <c r="F7" s="28"/>
      <c r="G7" s="28"/>
      <c r="H7" s="28"/>
      <c r="I7" s="28"/>
      <c r="J7" s="28"/>
      <c r="K7" s="34" t="s">
        <v>21</v>
      </c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36" t="s">
        <v>22</v>
      </c>
      <c r="AL7" s="28"/>
      <c r="AM7" s="28"/>
      <c r="AN7" s="34" t="s">
        <v>23</v>
      </c>
      <c r="AO7" s="28"/>
      <c r="AP7" s="28"/>
      <c r="AQ7" s="30"/>
      <c r="BE7" s="359"/>
      <c r="BS7" s="23" t="s">
        <v>8</v>
      </c>
    </row>
    <row r="8" spans="1:74" ht="14.4" customHeight="1" x14ac:dyDescent="0.3">
      <c r="B8" s="27"/>
      <c r="C8" s="28"/>
      <c r="D8" s="36" t="s">
        <v>24</v>
      </c>
      <c r="E8" s="28"/>
      <c r="F8" s="28"/>
      <c r="G8" s="28"/>
      <c r="H8" s="28"/>
      <c r="I8" s="28"/>
      <c r="J8" s="28"/>
      <c r="K8" s="34" t="s">
        <v>25</v>
      </c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  <c r="AF8" s="28"/>
      <c r="AG8" s="28"/>
      <c r="AH8" s="28"/>
      <c r="AI8" s="28"/>
      <c r="AJ8" s="28"/>
      <c r="AK8" s="36" t="s">
        <v>26</v>
      </c>
      <c r="AL8" s="28"/>
      <c r="AM8" s="28"/>
      <c r="AN8" s="37" t="s">
        <v>27</v>
      </c>
      <c r="AO8" s="28"/>
      <c r="AP8" s="28"/>
      <c r="AQ8" s="30"/>
      <c r="BE8" s="359"/>
      <c r="BS8" s="23" t="s">
        <v>8</v>
      </c>
    </row>
    <row r="9" spans="1:74" ht="14.4" customHeight="1" x14ac:dyDescent="0.3">
      <c r="B9" s="27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  <c r="AF9" s="28"/>
      <c r="AG9" s="28"/>
      <c r="AH9" s="28"/>
      <c r="AI9" s="28"/>
      <c r="AJ9" s="28"/>
      <c r="AK9" s="28"/>
      <c r="AL9" s="28"/>
      <c r="AM9" s="28"/>
      <c r="AN9" s="28"/>
      <c r="AO9" s="28"/>
      <c r="AP9" s="28"/>
      <c r="AQ9" s="30"/>
      <c r="BE9" s="359"/>
      <c r="BS9" s="23" t="s">
        <v>8</v>
      </c>
    </row>
    <row r="10" spans="1:74" ht="14.4" customHeight="1" x14ac:dyDescent="0.3">
      <c r="B10" s="27"/>
      <c r="C10" s="28"/>
      <c r="D10" s="36" t="s">
        <v>28</v>
      </c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  <c r="AF10" s="28"/>
      <c r="AG10" s="28"/>
      <c r="AH10" s="28"/>
      <c r="AI10" s="28"/>
      <c r="AJ10" s="28"/>
      <c r="AK10" s="36" t="s">
        <v>29</v>
      </c>
      <c r="AL10" s="28"/>
      <c r="AM10" s="28"/>
      <c r="AN10" s="34" t="s">
        <v>23</v>
      </c>
      <c r="AO10" s="28"/>
      <c r="AP10" s="28"/>
      <c r="AQ10" s="30"/>
      <c r="BE10" s="359"/>
      <c r="BS10" s="23" t="s">
        <v>8</v>
      </c>
    </row>
    <row r="11" spans="1:74" ht="18.45" customHeight="1" x14ac:dyDescent="0.3">
      <c r="B11" s="27"/>
      <c r="C11" s="28"/>
      <c r="D11" s="28"/>
      <c r="E11" s="34" t="s">
        <v>30</v>
      </c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  <c r="AF11" s="28"/>
      <c r="AG11" s="28"/>
      <c r="AH11" s="28"/>
      <c r="AI11" s="28"/>
      <c r="AJ11" s="28"/>
      <c r="AK11" s="36" t="s">
        <v>31</v>
      </c>
      <c r="AL11" s="28"/>
      <c r="AM11" s="28"/>
      <c r="AN11" s="34" t="s">
        <v>23</v>
      </c>
      <c r="AO11" s="28"/>
      <c r="AP11" s="28"/>
      <c r="AQ11" s="30"/>
      <c r="BE11" s="359"/>
      <c r="BS11" s="23" t="s">
        <v>8</v>
      </c>
    </row>
    <row r="12" spans="1:74" ht="6.9" customHeight="1" x14ac:dyDescent="0.3">
      <c r="B12" s="27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  <c r="AK12" s="28"/>
      <c r="AL12" s="28"/>
      <c r="AM12" s="28"/>
      <c r="AN12" s="28"/>
      <c r="AO12" s="28"/>
      <c r="AP12" s="28"/>
      <c r="AQ12" s="30"/>
      <c r="BE12" s="359"/>
      <c r="BS12" s="23" t="s">
        <v>8</v>
      </c>
    </row>
    <row r="13" spans="1:74" ht="14.4" customHeight="1" x14ac:dyDescent="0.3">
      <c r="B13" s="27"/>
      <c r="C13" s="28"/>
      <c r="D13" s="36" t="s">
        <v>32</v>
      </c>
      <c r="E13" s="28"/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  <c r="AF13" s="28"/>
      <c r="AG13" s="28"/>
      <c r="AH13" s="28"/>
      <c r="AI13" s="28"/>
      <c r="AJ13" s="28"/>
      <c r="AK13" s="36" t="s">
        <v>29</v>
      </c>
      <c r="AL13" s="28"/>
      <c r="AM13" s="28"/>
      <c r="AN13" s="38" t="s">
        <v>33</v>
      </c>
      <c r="AO13" s="28"/>
      <c r="AP13" s="28"/>
      <c r="AQ13" s="30"/>
      <c r="BE13" s="359"/>
      <c r="BS13" s="23" t="s">
        <v>8</v>
      </c>
    </row>
    <row r="14" spans="1:74" ht="13.2" x14ac:dyDescent="0.3">
      <c r="B14" s="27"/>
      <c r="C14" s="28"/>
      <c r="D14" s="28"/>
      <c r="E14" s="366" t="s">
        <v>33</v>
      </c>
      <c r="F14" s="367"/>
      <c r="G14" s="367"/>
      <c r="H14" s="367"/>
      <c r="I14" s="367"/>
      <c r="J14" s="367"/>
      <c r="K14" s="367"/>
      <c r="L14" s="367"/>
      <c r="M14" s="367"/>
      <c r="N14" s="367"/>
      <c r="O14" s="367"/>
      <c r="P14" s="367"/>
      <c r="Q14" s="367"/>
      <c r="R14" s="367"/>
      <c r="S14" s="367"/>
      <c r="T14" s="367"/>
      <c r="U14" s="367"/>
      <c r="V14" s="367"/>
      <c r="W14" s="367"/>
      <c r="X14" s="367"/>
      <c r="Y14" s="367"/>
      <c r="Z14" s="367"/>
      <c r="AA14" s="367"/>
      <c r="AB14" s="367"/>
      <c r="AC14" s="367"/>
      <c r="AD14" s="367"/>
      <c r="AE14" s="367"/>
      <c r="AF14" s="367"/>
      <c r="AG14" s="367"/>
      <c r="AH14" s="367"/>
      <c r="AI14" s="367"/>
      <c r="AJ14" s="367"/>
      <c r="AK14" s="36" t="s">
        <v>31</v>
      </c>
      <c r="AL14" s="28"/>
      <c r="AM14" s="28"/>
      <c r="AN14" s="38" t="s">
        <v>33</v>
      </c>
      <c r="AO14" s="28"/>
      <c r="AP14" s="28"/>
      <c r="AQ14" s="30"/>
      <c r="BE14" s="359"/>
      <c r="BS14" s="23" t="s">
        <v>8</v>
      </c>
    </row>
    <row r="15" spans="1:74" ht="6.9" customHeight="1" x14ac:dyDescent="0.3">
      <c r="B15" s="27"/>
      <c r="C15" s="28"/>
      <c r="D15" s="28"/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  <c r="AF15" s="28"/>
      <c r="AG15" s="28"/>
      <c r="AH15" s="28"/>
      <c r="AI15" s="28"/>
      <c r="AJ15" s="28"/>
      <c r="AK15" s="28"/>
      <c r="AL15" s="28"/>
      <c r="AM15" s="28"/>
      <c r="AN15" s="28"/>
      <c r="AO15" s="28"/>
      <c r="AP15" s="28"/>
      <c r="AQ15" s="30"/>
      <c r="BE15" s="359"/>
      <c r="BS15" s="23" t="s">
        <v>6</v>
      </c>
    </row>
    <row r="16" spans="1:74" ht="14.4" customHeight="1" x14ac:dyDescent="0.3">
      <c r="B16" s="27"/>
      <c r="C16" s="28"/>
      <c r="D16" s="36" t="s">
        <v>34</v>
      </c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  <c r="AF16" s="28"/>
      <c r="AG16" s="28"/>
      <c r="AH16" s="28"/>
      <c r="AI16" s="28"/>
      <c r="AJ16" s="28"/>
      <c r="AK16" s="36" t="s">
        <v>29</v>
      </c>
      <c r="AL16" s="28"/>
      <c r="AM16" s="28"/>
      <c r="AN16" s="34" t="s">
        <v>23</v>
      </c>
      <c r="AO16" s="28"/>
      <c r="AP16" s="28"/>
      <c r="AQ16" s="30"/>
      <c r="BE16" s="359"/>
      <c r="BS16" s="23" t="s">
        <v>6</v>
      </c>
    </row>
    <row r="17" spans="2:71" ht="18.45" customHeight="1" x14ac:dyDescent="0.3">
      <c r="B17" s="27"/>
      <c r="C17" s="28"/>
      <c r="D17" s="28"/>
      <c r="E17" s="34" t="s">
        <v>35</v>
      </c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  <c r="AF17" s="28"/>
      <c r="AG17" s="28"/>
      <c r="AH17" s="28"/>
      <c r="AI17" s="28"/>
      <c r="AJ17" s="28"/>
      <c r="AK17" s="36" t="s">
        <v>31</v>
      </c>
      <c r="AL17" s="28"/>
      <c r="AM17" s="28"/>
      <c r="AN17" s="34" t="s">
        <v>23</v>
      </c>
      <c r="AO17" s="28"/>
      <c r="AP17" s="28"/>
      <c r="AQ17" s="30"/>
      <c r="BE17" s="359"/>
      <c r="BS17" s="23" t="s">
        <v>36</v>
      </c>
    </row>
    <row r="18" spans="2:71" ht="6.9" customHeight="1" x14ac:dyDescent="0.3">
      <c r="B18" s="27"/>
      <c r="C18" s="28"/>
      <c r="D18" s="28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8"/>
      <c r="R18" s="2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  <c r="AF18" s="28"/>
      <c r="AG18" s="28"/>
      <c r="AH18" s="28"/>
      <c r="AI18" s="28"/>
      <c r="AJ18" s="28"/>
      <c r="AK18" s="28"/>
      <c r="AL18" s="28"/>
      <c r="AM18" s="28"/>
      <c r="AN18" s="28"/>
      <c r="AO18" s="28"/>
      <c r="AP18" s="28"/>
      <c r="AQ18" s="30"/>
      <c r="BE18" s="359"/>
      <c r="BS18" s="23" t="s">
        <v>8</v>
      </c>
    </row>
    <row r="19" spans="2:71" ht="14.4" customHeight="1" x14ac:dyDescent="0.3">
      <c r="B19" s="27"/>
      <c r="C19" s="28"/>
      <c r="D19" s="36" t="s">
        <v>37</v>
      </c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  <c r="AF19" s="28"/>
      <c r="AG19" s="28"/>
      <c r="AH19" s="28"/>
      <c r="AI19" s="28"/>
      <c r="AJ19" s="28"/>
      <c r="AK19" s="28"/>
      <c r="AL19" s="28"/>
      <c r="AM19" s="28"/>
      <c r="AN19" s="28"/>
      <c r="AO19" s="28"/>
      <c r="AP19" s="28"/>
      <c r="AQ19" s="30"/>
      <c r="BE19" s="359"/>
      <c r="BS19" s="23" t="s">
        <v>8</v>
      </c>
    </row>
    <row r="20" spans="2:71" ht="99.75" customHeight="1" x14ac:dyDescent="0.3">
      <c r="B20" s="27"/>
      <c r="C20" s="28"/>
      <c r="D20" s="28"/>
      <c r="E20" s="368" t="s">
        <v>38</v>
      </c>
      <c r="F20" s="368"/>
      <c r="G20" s="368"/>
      <c r="H20" s="368"/>
      <c r="I20" s="368"/>
      <c r="J20" s="368"/>
      <c r="K20" s="368"/>
      <c r="L20" s="368"/>
      <c r="M20" s="368"/>
      <c r="N20" s="368"/>
      <c r="O20" s="368"/>
      <c r="P20" s="368"/>
      <c r="Q20" s="368"/>
      <c r="R20" s="368"/>
      <c r="S20" s="368"/>
      <c r="T20" s="368"/>
      <c r="U20" s="368"/>
      <c r="V20" s="368"/>
      <c r="W20" s="368"/>
      <c r="X20" s="368"/>
      <c r="Y20" s="368"/>
      <c r="Z20" s="368"/>
      <c r="AA20" s="368"/>
      <c r="AB20" s="368"/>
      <c r="AC20" s="368"/>
      <c r="AD20" s="368"/>
      <c r="AE20" s="368"/>
      <c r="AF20" s="368"/>
      <c r="AG20" s="368"/>
      <c r="AH20" s="368"/>
      <c r="AI20" s="368"/>
      <c r="AJ20" s="368"/>
      <c r="AK20" s="368"/>
      <c r="AL20" s="368"/>
      <c r="AM20" s="368"/>
      <c r="AN20" s="368"/>
      <c r="AO20" s="28"/>
      <c r="AP20" s="28"/>
      <c r="AQ20" s="30"/>
      <c r="BE20" s="359"/>
      <c r="BS20" s="23" t="s">
        <v>6</v>
      </c>
    </row>
    <row r="21" spans="2:71" ht="6.9" customHeight="1" x14ac:dyDescent="0.3">
      <c r="B21" s="27"/>
      <c r="C21" s="28"/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8"/>
      <c r="O21" s="28"/>
      <c r="P21" s="28"/>
      <c r="Q21" s="28"/>
      <c r="R21" s="2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  <c r="AF21" s="28"/>
      <c r="AG21" s="28"/>
      <c r="AH21" s="28"/>
      <c r="AI21" s="28"/>
      <c r="AJ21" s="28"/>
      <c r="AK21" s="28"/>
      <c r="AL21" s="28"/>
      <c r="AM21" s="28"/>
      <c r="AN21" s="28"/>
      <c r="AO21" s="28"/>
      <c r="AP21" s="28"/>
      <c r="AQ21" s="30"/>
      <c r="BE21" s="359"/>
    </row>
    <row r="22" spans="2:71" ht="6.9" customHeight="1" x14ac:dyDescent="0.3">
      <c r="B22" s="27"/>
      <c r="C22" s="28"/>
      <c r="D22" s="39"/>
      <c r="E22" s="39"/>
      <c r="F22" s="39"/>
      <c r="G22" s="39"/>
      <c r="H22" s="39"/>
      <c r="I22" s="39"/>
      <c r="J22" s="39"/>
      <c r="K22" s="39"/>
      <c r="L22" s="39"/>
      <c r="M22" s="39"/>
      <c r="N22" s="39"/>
      <c r="O22" s="39"/>
      <c r="P22" s="39"/>
      <c r="Q22" s="39"/>
      <c r="R22" s="39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  <c r="AF22" s="39"/>
      <c r="AG22" s="39"/>
      <c r="AH22" s="39"/>
      <c r="AI22" s="39"/>
      <c r="AJ22" s="39"/>
      <c r="AK22" s="39"/>
      <c r="AL22" s="39"/>
      <c r="AM22" s="39"/>
      <c r="AN22" s="39"/>
      <c r="AO22" s="39"/>
      <c r="AP22" s="28"/>
      <c r="AQ22" s="30"/>
      <c r="BE22" s="359"/>
    </row>
    <row r="23" spans="2:71" s="1" customFormat="1" ht="25.95" customHeight="1" x14ac:dyDescent="0.3">
      <c r="B23" s="40"/>
      <c r="C23" s="41"/>
      <c r="D23" s="42" t="s">
        <v>39</v>
      </c>
      <c r="E23" s="43"/>
      <c r="F23" s="43"/>
      <c r="G23" s="43"/>
      <c r="H23" s="43"/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3"/>
      <c r="AI23" s="43"/>
      <c r="AJ23" s="43"/>
      <c r="AK23" s="369">
        <f>ROUND(AG51,2)</f>
        <v>0</v>
      </c>
      <c r="AL23" s="370"/>
      <c r="AM23" s="370"/>
      <c r="AN23" s="370"/>
      <c r="AO23" s="370"/>
      <c r="AP23" s="41"/>
      <c r="AQ23" s="44"/>
      <c r="BE23" s="359"/>
    </row>
    <row r="24" spans="2:71" s="1" customFormat="1" ht="6.9" customHeight="1" x14ac:dyDescent="0.3">
      <c r="B24" s="40"/>
      <c r="C24" s="41"/>
      <c r="D24" s="41"/>
      <c r="E24" s="41"/>
      <c r="F24" s="41"/>
      <c r="G24" s="41"/>
      <c r="H24" s="41"/>
      <c r="I24" s="41"/>
      <c r="J24" s="41"/>
      <c r="K24" s="41"/>
      <c r="L24" s="41"/>
      <c r="M24" s="41"/>
      <c r="N24" s="41"/>
      <c r="O24" s="41"/>
      <c r="P24" s="41"/>
      <c r="Q24" s="41"/>
      <c r="R24" s="41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  <c r="AF24" s="41"/>
      <c r="AG24" s="41"/>
      <c r="AH24" s="41"/>
      <c r="AI24" s="41"/>
      <c r="AJ24" s="41"/>
      <c r="AK24" s="41"/>
      <c r="AL24" s="41"/>
      <c r="AM24" s="41"/>
      <c r="AN24" s="41"/>
      <c r="AO24" s="41"/>
      <c r="AP24" s="41"/>
      <c r="AQ24" s="44"/>
      <c r="BE24" s="359"/>
    </row>
    <row r="25" spans="2:71" s="1" customFormat="1" x14ac:dyDescent="0.3">
      <c r="B25" s="40"/>
      <c r="C25" s="41"/>
      <c r="D25" s="41"/>
      <c r="E25" s="41"/>
      <c r="F25" s="41"/>
      <c r="G25" s="41"/>
      <c r="H25" s="41"/>
      <c r="I25" s="41"/>
      <c r="J25" s="41"/>
      <c r="K25" s="41"/>
      <c r="L25" s="371" t="s">
        <v>40</v>
      </c>
      <c r="M25" s="371"/>
      <c r="N25" s="371"/>
      <c r="O25" s="371"/>
      <c r="P25" s="41"/>
      <c r="Q25" s="41"/>
      <c r="R25" s="41"/>
      <c r="S25" s="41"/>
      <c r="T25" s="41"/>
      <c r="U25" s="41"/>
      <c r="V25" s="41"/>
      <c r="W25" s="371" t="s">
        <v>41</v>
      </c>
      <c r="X25" s="371"/>
      <c r="Y25" s="371"/>
      <c r="Z25" s="371"/>
      <c r="AA25" s="371"/>
      <c r="AB25" s="371"/>
      <c r="AC25" s="371"/>
      <c r="AD25" s="371"/>
      <c r="AE25" s="371"/>
      <c r="AF25" s="41"/>
      <c r="AG25" s="41"/>
      <c r="AH25" s="41"/>
      <c r="AI25" s="41"/>
      <c r="AJ25" s="41"/>
      <c r="AK25" s="371" t="s">
        <v>42</v>
      </c>
      <c r="AL25" s="371"/>
      <c r="AM25" s="371"/>
      <c r="AN25" s="371"/>
      <c r="AO25" s="371"/>
      <c r="AP25" s="41"/>
      <c r="AQ25" s="44"/>
      <c r="BE25" s="359"/>
    </row>
    <row r="26" spans="2:71" s="2" customFormat="1" ht="14.4" customHeight="1" x14ac:dyDescent="0.3">
      <c r="B26" s="46"/>
      <c r="C26" s="47"/>
      <c r="D26" s="48" t="s">
        <v>43</v>
      </c>
      <c r="E26" s="47"/>
      <c r="F26" s="48" t="s">
        <v>44</v>
      </c>
      <c r="G26" s="47"/>
      <c r="H26" s="47"/>
      <c r="I26" s="47"/>
      <c r="J26" s="47"/>
      <c r="K26" s="47"/>
      <c r="L26" s="342">
        <v>0.21</v>
      </c>
      <c r="M26" s="343"/>
      <c r="N26" s="343"/>
      <c r="O26" s="343"/>
      <c r="P26" s="47"/>
      <c r="Q26" s="47"/>
      <c r="R26" s="47"/>
      <c r="S26" s="47"/>
      <c r="T26" s="47"/>
      <c r="U26" s="47"/>
      <c r="V26" s="47"/>
      <c r="W26" s="344">
        <f>ROUND(AZ51,2)</f>
        <v>0</v>
      </c>
      <c r="X26" s="343"/>
      <c r="Y26" s="343"/>
      <c r="Z26" s="343"/>
      <c r="AA26" s="343"/>
      <c r="AB26" s="343"/>
      <c r="AC26" s="343"/>
      <c r="AD26" s="343"/>
      <c r="AE26" s="343"/>
      <c r="AF26" s="47"/>
      <c r="AG26" s="47"/>
      <c r="AH26" s="47"/>
      <c r="AI26" s="47"/>
      <c r="AJ26" s="47"/>
      <c r="AK26" s="344">
        <f>ROUND(AV51,2)</f>
        <v>0</v>
      </c>
      <c r="AL26" s="343"/>
      <c r="AM26" s="343"/>
      <c r="AN26" s="343"/>
      <c r="AO26" s="343"/>
      <c r="AP26" s="47"/>
      <c r="AQ26" s="49"/>
      <c r="BE26" s="359"/>
    </row>
    <row r="27" spans="2:71" s="2" customFormat="1" ht="14.4" customHeight="1" x14ac:dyDescent="0.3">
      <c r="B27" s="46"/>
      <c r="C27" s="47"/>
      <c r="D27" s="47"/>
      <c r="E27" s="47"/>
      <c r="F27" s="48" t="s">
        <v>45</v>
      </c>
      <c r="G27" s="47"/>
      <c r="H27" s="47"/>
      <c r="I27" s="47"/>
      <c r="J27" s="47"/>
      <c r="K27" s="47"/>
      <c r="L27" s="342">
        <v>0.15</v>
      </c>
      <c r="M27" s="343"/>
      <c r="N27" s="343"/>
      <c r="O27" s="343"/>
      <c r="P27" s="47"/>
      <c r="Q27" s="47"/>
      <c r="R27" s="47"/>
      <c r="S27" s="47"/>
      <c r="T27" s="47"/>
      <c r="U27" s="47"/>
      <c r="V27" s="47"/>
      <c r="W27" s="344">
        <f>ROUND(BA51,2)</f>
        <v>0</v>
      </c>
      <c r="X27" s="343"/>
      <c r="Y27" s="343"/>
      <c r="Z27" s="343"/>
      <c r="AA27" s="343"/>
      <c r="AB27" s="343"/>
      <c r="AC27" s="343"/>
      <c r="AD27" s="343"/>
      <c r="AE27" s="343"/>
      <c r="AF27" s="47"/>
      <c r="AG27" s="47"/>
      <c r="AH27" s="47"/>
      <c r="AI27" s="47"/>
      <c r="AJ27" s="47"/>
      <c r="AK27" s="344">
        <f>ROUND(AW51,2)</f>
        <v>0</v>
      </c>
      <c r="AL27" s="343"/>
      <c r="AM27" s="343"/>
      <c r="AN27" s="343"/>
      <c r="AO27" s="343"/>
      <c r="AP27" s="47"/>
      <c r="AQ27" s="49"/>
      <c r="BE27" s="359"/>
    </row>
    <row r="28" spans="2:71" s="2" customFormat="1" ht="14.4" hidden="1" customHeight="1" x14ac:dyDescent="0.3">
      <c r="B28" s="46"/>
      <c r="C28" s="47"/>
      <c r="D28" s="47"/>
      <c r="E28" s="47"/>
      <c r="F28" s="48" t="s">
        <v>46</v>
      </c>
      <c r="G28" s="47"/>
      <c r="H28" s="47"/>
      <c r="I28" s="47"/>
      <c r="J28" s="47"/>
      <c r="K28" s="47"/>
      <c r="L28" s="342">
        <v>0.21</v>
      </c>
      <c r="M28" s="343"/>
      <c r="N28" s="343"/>
      <c r="O28" s="343"/>
      <c r="P28" s="47"/>
      <c r="Q28" s="47"/>
      <c r="R28" s="47"/>
      <c r="S28" s="47"/>
      <c r="T28" s="47"/>
      <c r="U28" s="47"/>
      <c r="V28" s="47"/>
      <c r="W28" s="344">
        <f>ROUND(BB51,2)</f>
        <v>0</v>
      </c>
      <c r="X28" s="343"/>
      <c r="Y28" s="343"/>
      <c r="Z28" s="343"/>
      <c r="AA28" s="343"/>
      <c r="AB28" s="343"/>
      <c r="AC28" s="343"/>
      <c r="AD28" s="343"/>
      <c r="AE28" s="343"/>
      <c r="AF28" s="47"/>
      <c r="AG28" s="47"/>
      <c r="AH28" s="47"/>
      <c r="AI28" s="47"/>
      <c r="AJ28" s="47"/>
      <c r="AK28" s="344">
        <v>0</v>
      </c>
      <c r="AL28" s="343"/>
      <c r="AM28" s="343"/>
      <c r="AN28" s="343"/>
      <c r="AO28" s="343"/>
      <c r="AP28" s="47"/>
      <c r="AQ28" s="49"/>
      <c r="BE28" s="359"/>
    </row>
    <row r="29" spans="2:71" s="2" customFormat="1" ht="14.4" hidden="1" customHeight="1" x14ac:dyDescent="0.3">
      <c r="B29" s="46"/>
      <c r="C29" s="47"/>
      <c r="D29" s="47"/>
      <c r="E29" s="47"/>
      <c r="F29" s="48" t="s">
        <v>47</v>
      </c>
      <c r="G29" s="47"/>
      <c r="H29" s="47"/>
      <c r="I29" s="47"/>
      <c r="J29" s="47"/>
      <c r="K29" s="47"/>
      <c r="L29" s="342">
        <v>0.15</v>
      </c>
      <c r="M29" s="343"/>
      <c r="N29" s="343"/>
      <c r="O29" s="343"/>
      <c r="P29" s="47"/>
      <c r="Q29" s="47"/>
      <c r="R29" s="47"/>
      <c r="S29" s="47"/>
      <c r="T29" s="47"/>
      <c r="U29" s="47"/>
      <c r="V29" s="47"/>
      <c r="W29" s="344">
        <f>ROUND(BC51,2)</f>
        <v>0</v>
      </c>
      <c r="X29" s="343"/>
      <c r="Y29" s="343"/>
      <c r="Z29" s="343"/>
      <c r="AA29" s="343"/>
      <c r="AB29" s="343"/>
      <c r="AC29" s="343"/>
      <c r="AD29" s="343"/>
      <c r="AE29" s="343"/>
      <c r="AF29" s="47"/>
      <c r="AG29" s="47"/>
      <c r="AH29" s="47"/>
      <c r="AI29" s="47"/>
      <c r="AJ29" s="47"/>
      <c r="AK29" s="344">
        <v>0</v>
      </c>
      <c r="AL29" s="343"/>
      <c r="AM29" s="343"/>
      <c r="AN29" s="343"/>
      <c r="AO29" s="343"/>
      <c r="AP29" s="47"/>
      <c r="AQ29" s="49"/>
      <c r="BE29" s="359"/>
    </row>
    <row r="30" spans="2:71" s="2" customFormat="1" ht="14.4" hidden="1" customHeight="1" x14ac:dyDescent="0.3">
      <c r="B30" s="46"/>
      <c r="C30" s="47"/>
      <c r="D30" s="47"/>
      <c r="E30" s="47"/>
      <c r="F30" s="48" t="s">
        <v>48</v>
      </c>
      <c r="G30" s="47"/>
      <c r="H30" s="47"/>
      <c r="I30" s="47"/>
      <c r="J30" s="47"/>
      <c r="K30" s="47"/>
      <c r="L30" s="342">
        <v>0</v>
      </c>
      <c r="M30" s="343"/>
      <c r="N30" s="343"/>
      <c r="O30" s="343"/>
      <c r="P30" s="47"/>
      <c r="Q30" s="47"/>
      <c r="R30" s="47"/>
      <c r="S30" s="47"/>
      <c r="T30" s="47"/>
      <c r="U30" s="47"/>
      <c r="V30" s="47"/>
      <c r="W30" s="344">
        <f>ROUND(BD51,2)</f>
        <v>0</v>
      </c>
      <c r="X30" s="343"/>
      <c r="Y30" s="343"/>
      <c r="Z30" s="343"/>
      <c r="AA30" s="343"/>
      <c r="AB30" s="343"/>
      <c r="AC30" s="343"/>
      <c r="AD30" s="343"/>
      <c r="AE30" s="343"/>
      <c r="AF30" s="47"/>
      <c r="AG30" s="47"/>
      <c r="AH30" s="47"/>
      <c r="AI30" s="47"/>
      <c r="AJ30" s="47"/>
      <c r="AK30" s="344">
        <v>0</v>
      </c>
      <c r="AL30" s="343"/>
      <c r="AM30" s="343"/>
      <c r="AN30" s="343"/>
      <c r="AO30" s="343"/>
      <c r="AP30" s="47"/>
      <c r="AQ30" s="49"/>
      <c r="BE30" s="359"/>
    </row>
    <row r="31" spans="2:71" s="1" customFormat="1" ht="6.9" customHeight="1" x14ac:dyDescent="0.3">
      <c r="B31" s="40"/>
      <c r="C31" s="41"/>
      <c r="D31" s="41"/>
      <c r="E31" s="41"/>
      <c r="F31" s="41"/>
      <c r="G31" s="41"/>
      <c r="H31" s="41"/>
      <c r="I31" s="41"/>
      <c r="J31" s="41"/>
      <c r="K31" s="41"/>
      <c r="L31" s="41"/>
      <c r="M31" s="41"/>
      <c r="N31" s="41"/>
      <c r="O31" s="41"/>
      <c r="P31" s="41"/>
      <c r="Q31" s="41"/>
      <c r="R31" s="41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  <c r="AF31" s="41"/>
      <c r="AG31" s="41"/>
      <c r="AH31" s="41"/>
      <c r="AI31" s="41"/>
      <c r="AJ31" s="41"/>
      <c r="AK31" s="41"/>
      <c r="AL31" s="41"/>
      <c r="AM31" s="41"/>
      <c r="AN31" s="41"/>
      <c r="AO31" s="41"/>
      <c r="AP31" s="41"/>
      <c r="AQ31" s="44"/>
      <c r="BE31" s="359"/>
    </row>
    <row r="32" spans="2:71" s="1" customFormat="1" ht="25.95" customHeight="1" x14ac:dyDescent="0.3">
      <c r="B32" s="40"/>
      <c r="C32" s="50"/>
      <c r="D32" s="51" t="s">
        <v>49</v>
      </c>
      <c r="E32" s="52"/>
      <c r="F32" s="52"/>
      <c r="G32" s="52"/>
      <c r="H32" s="52"/>
      <c r="I32" s="52"/>
      <c r="J32" s="52"/>
      <c r="K32" s="52"/>
      <c r="L32" s="52"/>
      <c r="M32" s="52"/>
      <c r="N32" s="52"/>
      <c r="O32" s="52"/>
      <c r="P32" s="52"/>
      <c r="Q32" s="52"/>
      <c r="R32" s="52"/>
      <c r="S32" s="52"/>
      <c r="T32" s="53" t="s">
        <v>50</v>
      </c>
      <c r="U32" s="52"/>
      <c r="V32" s="52"/>
      <c r="W32" s="52"/>
      <c r="X32" s="360" t="s">
        <v>51</v>
      </c>
      <c r="Y32" s="361"/>
      <c r="Z32" s="361"/>
      <c r="AA32" s="361"/>
      <c r="AB32" s="361"/>
      <c r="AC32" s="52"/>
      <c r="AD32" s="52"/>
      <c r="AE32" s="52"/>
      <c r="AF32" s="52"/>
      <c r="AG32" s="52"/>
      <c r="AH32" s="52"/>
      <c r="AI32" s="52"/>
      <c r="AJ32" s="52"/>
      <c r="AK32" s="362">
        <f>SUM(AK23:AK30)</f>
        <v>0</v>
      </c>
      <c r="AL32" s="361"/>
      <c r="AM32" s="361"/>
      <c r="AN32" s="361"/>
      <c r="AO32" s="363"/>
      <c r="AP32" s="50"/>
      <c r="AQ32" s="54"/>
      <c r="BE32" s="359"/>
    </row>
    <row r="33" spans="2:56" s="1" customFormat="1" ht="6.9" customHeight="1" x14ac:dyDescent="0.3">
      <c r="B33" s="40"/>
      <c r="C33" s="41"/>
      <c r="D33" s="41"/>
      <c r="E33" s="41"/>
      <c r="F33" s="41"/>
      <c r="G33" s="41"/>
      <c r="H33" s="41"/>
      <c r="I33" s="41"/>
      <c r="J33" s="41"/>
      <c r="K33" s="41"/>
      <c r="L33" s="41"/>
      <c r="M33" s="41"/>
      <c r="N33" s="41"/>
      <c r="O33" s="41"/>
      <c r="P33" s="41"/>
      <c r="Q33" s="41"/>
      <c r="R33" s="41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  <c r="AF33" s="41"/>
      <c r="AG33" s="41"/>
      <c r="AH33" s="41"/>
      <c r="AI33" s="41"/>
      <c r="AJ33" s="41"/>
      <c r="AK33" s="41"/>
      <c r="AL33" s="41"/>
      <c r="AM33" s="41"/>
      <c r="AN33" s="41"/>
      <c r="AO33" s="41"/>
      <c r="AP33" s="41"/>
      <c r="AQ33" s="44"/>
    </row>
    <row r="34" spans="2:56" s="1" customFormat="1" ht="6.9" customHeight="1" x14ac:dyDescent="0.3">
      <c r="B34" s="55"/>
      <c r="C34" s="56"/>
      <c r="D34" s="56"/>
      <c r="E34" s="56"/>
      <c r="F34" s="56"/>
      <c r="G34" s="56"/>
      <c r="H34" s="56"/>
      <c r="I34" s="56"/>
      <c r="J34" s="56"/>
      <c r="K34" s="56"/>
      <c r="L34" s="56"/>
      <c r="M34" s="56"/>
      <c r="N34" s="56"/>
      <c r="O34" s="56"/>
      <c r="P34" s="56"/>
      <c r="Q34" s="56"/>
      <c r="R34" s="56"/>
      <c r="S34" s="56"/>
      <c r="T34" s="56"/>
      <c r="U34" s="56"/>
      <c r="V34" s="56"/>
      <c r="W34" s="56"/>
      <c r="X34" s="56"/>
      <c r="Y34" s="56"/>
      <c r="Z34" s="56"/>
      <c r="AA34" s="56"/>
      <c r="AB34" s="56"/>
      <c r="AC34" s="56"/>
      <c r="AD34" s="56"/>
      <c r="AE34" s="56"/>
      <c r="AF34" s="56"/>
      <c r="AG34" s="56"/>
      <c r="AH34" s="56"/>
      <c r="AI34" s="56"/>
      <c r="AJ34" s="56"/>
      <c r="AK34" s="56"/>
      <c r="AL34" s="56"/>
      <c r="AM34" s="56"/>
      <c r="AN34" s="56"/>
      <c r="AO34" s="56"/>
      <c r="AP34" s="56"/>
      <c r="AQ34" s="57"/>
    </row>
    <row r="38" spans="2:56" s="1" customFormat="1" ht="6.9" customHeight="1" x14ac:dyDescent="0.3">
      <c r="B38" s="58"/>
      <c r="C38" s="59"/>
      <c r="D38" s="59"/>
      <c r="E38" s="59"/>
      <c r="F38" s="59"/>
      <c r="G38" s="59"/>
      <c r="H38" s="59"/>
      <c r="I38" s="59"/>
      <c r="J38" s="59"/>
      <c r="K38" s="59"/>
      <c r="L38" s="59"/>
      <c r="M38" s="59"/>
      <c r="N38" s="59"/>
      <c r="O38" s="59"/>
      <c r="P38" s="59"/>
      <c r="Q38" s="59"/>
      <c r="R38" s="59"/>
      <c r="S38" s="59"/>
      <c r="T38" s="59"/>
      <c r="U38" s="59"/>
      <c r="V38" s="59"/>
      <c r="W38" s="59"/>
      <c r="X38" s="59"/>
      <c r="Y38" s="59"/>
      <c r="Z38" s="59"/>
      <c r="AA38" s="59"/>
      <c r="AB38" s="59"/>
      <c r="AC38" s="59"/>
      <c r="AD38" s="59"/>
      <c r="AE38" s="59"/>
      <c r="AF38" s="59"/>
      <c r="AG38" s="59"/>
      <c r="AH38" s="59"/>
      <c r="AI38" s="59"/>
      <c r="AJ38" s="59"/>
      <c r="AK38" s="59"/>
      <c r="AL38" s="59"/>
      <c r="AM38" s="59"/>
      <c r="AN38" s="59"/>
      <c r="AO38" s="59"/>
      <c r="AP38" s="59"/>
      <c r="AQ38" s="59"/>
      <c r="AR38" s="60"/>
    </row>
    <row r="39" spans="2:56" s="1" customFormat="1" ht="36.9" customHeight="1" x14ac:dyDescent="0.3">
      <c r="B39" s="40"/>
      <c r="C39" s="61" t="s">
        <v>52</v>
      </c>
      <c r="D39" s="62"/>
      <c r="E39" s="62"/>
      <c r="F39" s="62"/>
      <c r="G39" s="62"/>
      <c r="H39" s="62"/>
      <c r="I39" s="62"/>
      <c r="J39" s="62"/>
      <c r="K39" s="62"/>
      <c r="L39" s="62"/>
      <c r="M39" s="62"/>
      <c r="N39" s="62"/>
      <c r="O39" s="62"/>
      <c r="P39" s="62"/>
      <c r="Q39" s="62"/>
      <c r="R39" s="62"/>
      <c r="S39" s="62"/>
      <c r="T39" s="62"/>
      <c r="U39" s="62"/>
      <c r="V39" s="62"/>
      <c r="W39" s="62"/>
      <c r="X39" s="62"/>
      <c r="Y39" s="62"/>
      <c r="Z39" s="62"/>
      <c r="AA39" s="62"/>
      <c r="AB39" s="62"/>
      <c r="AC39" s="62"/>
      <c r="AD39" s="62"/>
      <c r="AE39" s="62"/>
      <c r="AF39" s="62"/>
      <c r="AG39" s="62"/>
      <c r="AH39" s="62"/>
      <c r="AI39" s="62"/>
      <c r="AJ39" s="62"/>
      <c r="AK39" s="62"/>
      <c r="AL39" s="62"/>
      <c r="AM39" s="62"/>
      <c r="AN39" s="62"/>
      <c r="AO39" s="62"/>
      <c r="AP39" s="62"/>
      <c r="AQ39" s="62"/>
      <c r="AR39" s="60"/>
    </row>
    <row r="40" spans="2:56" s="1" customFormat="1" ht="6.9" customHeight="1" x14ac:dyDescent="0.3">
      <c r="B40" s="40"/>
      <c r="C40" s="62"/>
      <c r="D40" s="62"/>
      <c r="E40" s="62"/>
      <c r="F40" s="62"/>
      <c r="G40" s="62"/>
      <c r="H40" s="62"/>
      <c r="I40" s="62"/>
      <c r="J40" s="62"/>
      <c r="K40" s="62"/>
      <c r="L40" s="62"/>
      <c r="M40" s="62"/>
      <c r="N40" s="62"/>
      <c r="O40" s="62"/>
      <c r="P40" s="62"/>
      <c r="Q40" s="62"/>
      <c r="R40" s="62"/>
      <c r="S40" s="62"/>
      <c r="T40" s="62"/>
      <c r="U40" s="62"/>
      <c r="V40" s="62"/>
      <c r="W40" s="62"/>
      <c r="X40" s="62"/>
      <c r="Y40" s="62"/>
      <c r="Z40" s="62"/>
      <c r="AA40" s="62"/>
      <c r="AB40" s="62"/>
      <c r="AC40" s="62"/>
      <c r="AD40" s="62"/>
      <c r="AE40" s="62"/>
      <c r="AF40" s="62"/>
      <c r="AG40" s="62"/>
      <c r="AH40" s="62"/>
      <c r="AI40" s="62"/>
      <c r="AJ40" s="62"/>
      <c r="AK40" s="62"/>
      <c r="AL40" s="62"/>
      <c r="AM40" s="62"/>
      <c r="AN40" s="62"/>
      <c r="AO40" s="62"/>
      <c r="AP40" s="62"/>
      <c r="AQ40" s="62"/>
      <c r="AR40" s="60"/>
    </row>
    <row r="41" spans="2:56" s="3" customFormat="1" ht="14.4" customHeight="1" x14ac:dyDescent="0.3">
      <c r="B41" s="63"/>
      <c r="C41" s="64" t="s">
        <v>15</v>
      </c>
      <c r="D41" s="65"/>
      <c r="E41" s="65"/>
      <c r="F41" s="65"/>
      <c r="G41" s="65"/>
      <c r="H41" s="65"/>
      <c r="I41" s="65"/>
      <c r="J41" s="65"/>
      <c r="K41" s="65"/>
      <c r="L41" s="65" t="str">
        <f>K5</f>
        <v>107</v>
      </c>
      <c r="M41" s="65"/>
      <c r="N41" s="65"/>
      <c r="O41" s="65"/>
      <c r="P41" s="65"/>
      <c r="Q41" s="65"/>
      <c r="R41" s="65"/>
      <c r="S41" s="65"/>
      <c r="T41" s="65"/>
      <c r="U41" s="65"/>
      <c r="V41" s="65"/>
      <c r="W41" s="65"/>
      <c r="X41" s="65"/>
      <c r="Y41" s="65"/>
      <c r="Z41" s="65"/>
      <c r="AA41" s="65"/>
      <c r="AB41" s="65"/>
      <c r="AC41" s="65"/>
      <c r="AD41" s="65"/>
      <c r="AE41" s="65"/>
      <c r="AF41" s="65"/>
      <c r="AG41" s="65"/>
      <c r="AH41" s="65"/>
      <c r="AI41" s="65"/>
      <c r="AJ41" s="65"/>
      <c r="AK41" s="65"/>
      <c r="AL41" s="65"/>
      <c r="AM41" s="65"/>
      <c r="AN41" s="65"/>
      <c r="AO41" s="65"/>
      <c r="AP41" s="65"/>
      <c r="AQ41" s="65"/>
      <c r="AR41" s="66"/>
    </row>
    <row r="42" spans="2:56" s="4" customFormat="1" ht="36.9" customHeight="1" x14ac:dyDescent="0.3">
      <c r="B42" s="67"/>
      <c r="C42" s="68" t="s">
        <v>18</v>
      </c>
      <c r="D42" s="69"/>
      <c r="E42" s="69"/>
      <c r="F42" s="69"/>
      <c r="G42" s="69"/>
      <c r="H42" s="69"/>
      <c r="I42" s="69"/>
      <c r="J42" s="69"/>
      <c r="K42" s="69"/>
      <c r="L42" s="337" t="str">
        <f>K6</f>
        <v>Projekt energeticky úsporných opatření ZŠ Palmovka</v>
      </c>
      <c r="M42" s="338"/>
      <c r="N42" s="338"/>
      <c r="O42" s="338"/>
      <c r="P42" s="338"/>
      <c r="Q42" s="338"/>
      <c r="R42" s="338"/>
      <c r="S42" s="338"/>
      <c r="T42" s="338"/>
      <c r="U42" s="338"/>
      <c r="V42" s="338"/>
      <c r="W42" s="338"/>
      <c r="X42" s="338"/>
      <c r="Y42" s="338"/>
      <c r="Z42" s="338"/>
      <c r="AA42" s="338"/>
      <c r="AB42" s="338"/>
      <c r="AC42" s="338"/>
      <c r="AD42" s="338"/>
      <c r="AE42" s="338"/>
      <c r="AF42" s="338"/>
      <c r="AG42" s="338"/>
      <c r="AH42" s="338"/>
      <c r="AI42" s="338"/>
      <c r="AJ42" s="338"/>
      <c r="AK42" s="338"/>
      <c r="AL42" s="338"/>
      <c r="AM42" s="338"/>
      <c r="AN42" s="338"/>
      <c r="AO42" s="338"/>
      <c r="AP42" s="69"/>
      <c r="AQ42" s="69"/>
      <c r="AR42" s="70"/>
    </row>
    <row r="43" spans="2:56" s="1" customFormat="1" ht="6.9" customHeight="1" x14ac:dyDescent="0.3">
      <c r="B43" s="40"/>
      <c r="C43" s="62"/>
      <c r="D43" s="62"/>
      <c r="E43" s="62"/>
      <c r="F43" s="62"/>
      <c r="G43" s="62"/>
      <c r="H43" s="62"/>
      <c r="I43" s="62"/>
      <c r="J43" s="62"/>
      <c r="K43" s="62"/>
      <c r="L43" s="62"/>
      <c r="M43" s="62"/>
      <c r="N43" s="62"/>
      <c r="O43" s="62"/>
      <c r="P43" s="62"/>
      <c r="Q43" s="62"/>
      <c r="R43" s="62"/>
      <c r="S43" s="62"/>
      <c r="T43" s="62"/>
      <c r="U43" s="62"/>
      <c r="V43" s="62"/>
      <c r="W43" s="62"/>
      <c r="X43" s="62"/>
      <c r="Y43" s="62"/>
      <c r="Z43" s="62"/>
      <c r="AA43" s="62"/>
      <c r="AB43" s="62"/>
      <c r="AC43" s="62"/>
      <c r="AD43" s="62"/>
      <c r="AE43" s="62"/>
      <c r="AF43" s="62"/>
      <c r="AG43" s="62"/>
      <c r="AH43" s="62"/>
      <c r="AI43" s="62"/>
      <c r="AJ43" s="62"/>
      <c r="AK43" s="62"/>
      <c r="AL43" s="62"/>
      <c r="AM43" s="62"/>
      <c r="AN43" s="62"/>
      <c r="AO43" s="62"/>
      <c r="AP43" s="62"/>
      <c r="AQ43" s="62"/>
      <c r="AR43" s="60"/>
    </row>
    <row r="44" spans="2:56" s="1" customFormat="1" ht="13.2" x14ac:dyDescent="0.3">
      <c r="B44" s="40"/>
      <c r="C44" s="64" t="s">
        <v>24</v>
      </c>
      <c r="D44" s="62"/>
      <c r="E44" s="62"/>
      <c r="F44" s="62"/>
      <c r="G44" s="62"/>
      <c r="H44" s="62"/>
      <c r="I44" s="62"/>
      <c r="J44" s="62"/>
      <c r="K44" s="62"/>
      <c r="L44" s="71" t="str">
        <f>IF(K8="","",K8)</f>
        <v>Palmovka 8/468, Praha 8 - Libeň</v>
      </c>
      <c r="M44" s="62"/>
      <c r="N44" s="62"/>
      <c r="O44" s="62"/>
      <c r="P44" s="62"/>
      <c r="Q44" s="62"/>
      <c r="R44" s="62"/>
      <c r="S44" s="62"/>
      <c r="T44" s="62"/>
      <c r="U44" s="62"/>
      <c r="V44" s="62"/>
      <c r="W44" s="62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4" t="s">
        <v>26</v>
      </c>
      <c r="AJ44" s="62"/>
      <c r="AK44" s="62"/>
      <c r="AL44" s="62"/>
      <c r="AM44" s="339" t="str">
        <f>IF(AN8= "","",AN8)</f>
        <v>9. 3. 2018</v>
      </c>
      <c r="AN44" s="339"/>
      <c r="AO44" s="62"/>
      <c r="AP44" s="62"/>
      <c r="AQ44" s="62"/>
      <c r="AR44" s="60"/>
    </row>
    <row r="45" spans="2:56" s="1" customFormat="1" ht="6.9" customHeight="1" x14ac:dyDescent="0.3">
      <c r="B45" s="40"/>
      <c r="C45" s="62"/>
      <c r="D45" s="62"/>
      <c r="E45" s="62"/>
      <c r="F45" s="62"/>
      <c r="G45" s="62"/>
      <c r="H45" s="62"/>
      <c r="I45" s="62"/>
      <c r="J45" s="62"/>
      <c r="K45" s="62"/>
      <c r="L45" s="62"/>
      <c r="M45" s="62"/>
      <c r="N45" s="62"/>
      <c r="O45" s="62"/>
      <c r="P45" s="62"/>
      <c r="Q45" s="62"/>
      <c r="R45" s="62"/>
      <c r="S45" s="62"/>
      <c r="T45" s="62"/>
      <c r="U45" s="62"/>
      <c r="V45" s="62"/>
      <c r="W45" s="62"/>
      <c r="X45" s="62"/>
      <c r="Y45" s="62"/>
      <c r="Z45" s="62"/>
      <c r="AA45" s="62"/>
      <c r="AB45" s="62"/>
      <c r="AC45" s="62"/>
      <c r="AD45" s="62"/>
      <c r="AE45" s="62"/>
      <c r="AF45" s="62"/>
      <c r="AG45" s="62"/>
      <c r="AH45" s="62"/>
      <c r="AI45" s="62"/>
      <c r="AJ45" s="62"/>
      <c r="AK45" s="62"/>
      <c r="AL45" s="62"/>
      <c r="AM45" s="62"/>
      <c r="AN45" s="62"/>
      <c r="AO45" s="62"/>
      <c r="AP45" s="62"/>
      <c r="AQ45" s="62"/>
      <c r="AR45" s="60"/>
    </row>
    <row r="46" spans="2:56" s="1" customFormat="1" ht="13.2" x14ac:dyDescent="0.3">
      <c r="B46" s="40"/>
      <c r="C46" s="64" t="s">
        <v>28</v>
      </c>
      <c r="D46" s="62"/>
      <c r="E46" s="62"/>
      <c r="F46" s="62"/>
      <c r="G46" s="62"/>
      <c r="H46" s="62"/>
      <c r="I46" s="62"/>
      <c r="J46" s="62"/>
      <c r="K46" s="62"/>
      <c r="L46" s="65" t="str">
        <f>IF(E11= "","",E11)</f>
        <v>Městská část Praha 8</v>
      </c>
      <c r="M46" s="62"/>
      <c r="N46" s="62"/>
      <c r="O46" s="62"/>
      <c r="P46" s="62"/>
      <c r="Q46" s="62"/>
      <c r="R46" s="62"/>
      <c r="S46" s="62"/>
      <c r="T46" s="62"/>
      <c r="U46" s="62"/>
      <c r="V46" s="62"/>
      <c r="W46" s="62"/>
      <c r="X46" s="62"/>
      <c r="Y46" s="62"/>
      <c r="Z46" s="62"/>
      <c r="AA46" s="62"/>
      <c r="AB46" s="62"/>
      <c r="AC46" s="62"/>
      <c r="AD46" s="62"/>
      <c r="AE46" s="62"/>
      <c r="AF46" s="62"/>
      <c r="AG46" s="62"/>
      <c r="AH46" s="62"/>
      <c r="AI46" s="64" t="s">
        <v>34</v>
      </c>
      <c r="AJ46" s="62"/>
      <c r="AK46" s="62"/>
      <c r="AL46" s="62"/>
      <c r="AM46" s="355" t="str">
        <f>IF(E17="","",E17)</f>
        <v>D-plus, projektová a inženýrská a.s.</v>
      </c>
      <c r="AN46" s="355"/>
      <c r="AO46" s="355"/>
      <c r="AP46" s="355"/>
      <c r="AQ46" s="62"/>
      <c r="AR46" s="60"/>
      <c r="AS46" s="347" t="s">
        <v>53</v>
      </c>
      <c r="AT46" s="348"/>
      <c r="AU46" s="73"/>
      <c r="AV46" s="73"/>
      <c r="AW46" s="73"/>
      <c r="AX46" s="73"/>
      <c r="AY46" s="73"/>
      <c r="AZ46" s="73"/>
      <c r="BA46" s="73"/>
      <c r="BB46" s="73"/>
      <c r="BC46" s="73"/>
      <c r="BD46" s="74"/>
    </row>
    <row r="47" spans="2:56" s="1" customFormat="1" ht="13.2" x14ac:dyDescent="0.3">
      <c r="B47" s="40"/>
      <c r="C47" s="64" t="s">
        <v>32</v>
      </c>
      <c r="D47" s="62"/>
      <c r="E47" s="62"/>
      <c r="F47" s="62"/>
      <c r="G47" s="62"/>
      <c r="H47" s="62"/>
      <c r="I47" s="62"/>
      <c r="J47" s="62"/>
      <c r="K47" s="62"/>
      <c r="L47" s="65" t="str">
        <f>IF(E14= "Vyplň údaj","",E14)</f>
        <v/>
      </c>
      <c r="M47" s="62"/>
      <c r="N47" s="62"/>
      <c r="O47" s="62"/>
      <c r="P47" s="62"/>
      <c r="Q47" s="62"/>
      <c r="R47" s="62"/>
      <c r="S47" s="62"/>
      <c r="T47" s="62"/>
      <c r="U47" s="62"/>
      <c r="V47" s="62"/>
      <c r="W47" s="62"/>
      <c r="X47" s="62"/>
      <c r="Y47" s="62"/>
      <c r="Z47" s="62"/>
      <c r="AA47" s="62"/>
      <c r="AB47" s="62"/>
      <c r="AC47" s="62"/>
      <c r="AD47" s="62"/>
      <c r="AE47" s="62"/>
      <c r="AF47" s="62"/>
      <c r="AG47" s="62"/>
      <c r="AH47" s="62"/>
      <c r="AI47" s="62"/>
      <c r="AJ47" s="62"/>
      <c r="AK47" s="62"/>
      <c r="AL47" s="62"/>
      <c r="AM47" s="62"/>
      <c r="AN47" s="62"/>
      <c r="AO47" s="62"/>
      <c r="AP47" s="62"/>
      <c r="AQ47" s="62"/>
      <c r="AR47" s="60"/>
      <c r="AS47" s="349"/>
      <c r="AT47" s="350"/>
      <c r="AU47" s="75"/>
      <c r="AV47" s="75"/>
      <c r="AW47" s="75"/>
      <c r="AX47" s="75"/>
      <c r="AY47" s="75"/>
      <c r="AZ47" s="75"/>
      <c r="BA47" s="75"/>
      <c r="BB47" s="75"/>
      <c r="BC47" s="75"/>
      <c r="BD47" s="76"/>
    </row>
    <row r="48" spans="2:56" s="1" customFormat="1" ht="10.95" customHeight="1" x14ac:dyDescent="0.3">
      <c r="B48" s="40"/>
      <c r="C48" s="62"/>
      <c r="D48" s="62"/>
      <c r="E48" s="62"/>
      <c r="F48" s="62"/>
      <c r="G48" s="62"/>
      <c r="H48" s="62"/>
      <c r="I48" s="62"/>
      <c r="J48" s="62"/>
      <c r="K48" s="62"/>
      <c r="L48" s="62"/>
      <c r="M48" s="62"/>
      <c r="N48" s="62"/>
      <c r="O48" s="62"/>
      <c r="P48" s="62"/>
      <c r="Q48" s="62"/>
      <c r="R48" s="62"/>
      <c r="S48" s="62"/>
      <c r="T48" s="62"/>
      <c r="U48" s="62"/>
      <c r="V48" s="62"/>
      <c r="W48" s="62"/>
      <c r="X48" s="62"/>
      <c r="Y48" s="62"/>
      <c r="Z48" s="62"/>
      <c r="AA48" s="62"/>
      <c r="AB48" s="62"/>
      <c r="AC48" s="62"/>
      <c r="AD48" s="62"/>
      <c r="AE48" s="62"/>
      <c r="AF48" s="62"/>
      <c r="AG48" s="62"/>
      <c r="AH48" s="62"/>
      <c r="AI48" s="62"/>
      <c r="AJ48" s="62"/>
      <c r="AK48" s="62"/>
      <c r="AL48" s="62"/>
      <c r="AM48" s="62"/>
      <c r="AN48" s="62"/>
      <c r="AO48" s="62"/>
      <c r="AP48" s="62"/>
      <c r="AQ48" s="62"/>
      <c r="AR48" s="60"/>
      <c r="AS48" s="351"/>
      <c r="AT48" s="352"/>
      <c r="AU48" s="41"/>
      <c r="AV48" s="41"/>
      <c r="AW48" s="41"/>
      <c r="AX48" s="41"/>
      <c r="AY48" s="41"/>
      <c r="AZ48" s="41"/>
      <c r="BA48" s="41"/>
      <c r="BB48" s="41"/>
      <c r="BC48" s="41"/>
      <c r="BD48" s="77"/>
    </row>
    <row r="49" spans="1:91" s="1" customFormat="1" ht="29.25" customHeight="1" x14ac:dyDescent="0.3">
      <c r="B49" s="40"/>
      <c r="C49" s="335" t="s">
        <v>54</v>
      </c>
      <c r="D49" s="336"/>
      <c r="E49" s="336"/>
      <c r="F49" s="336"/>
      <c r="G49" s="336"/>
      <c r="H49" s="78"/>
      <c r="I49" s="340" t="s">
        <v>55</v>
      </c>
      <c r="J49" s="336"/>
      <c r="K49" s="336"/>
      <c r="L49" s="336"/>
      <c r="M49" s="336"/>
      <c r="N49" s="336"/>
      <c r="O49" s="336"/>
      <c r="P49" s="336"/>
      <c r="Q49" s="336"/>
      <c r="R49" s="336"/>
      <c r="S49" s="336"/>
      <c r="T49" s="336"/>
      <c r="U49" s="336"/>
      <c r="V49" s="336"/>
      <c r="W49" s="336"/>
      <c r="X49" s="336"/>
      <c r="Y49" s="336"/>
      <c r="Z49" s="336"/>
      <c r="AA49" s="336"/>
      <c r="AB49" s="336"/>
      <c r="AC49" s="336"/>
      <c r="AD49" s="336"/>
      <c r="AE49" s="336"/>
      <c r="AF49" s="336"/>
      <c r="AG49" s="341" t="s">
        <v>56</v>
      </c>
      <c r="AH49" s="336"/>
      <c r="AI49" s="336"/>
      <c r="AJ49" s="336"/>
      <c r="AK49" s="336"/>
      <c r="AL49" s="336"/>
      <c r="AM49" s="336"/>
      <c r="AN49" s="340" t="s">
        <v>57</v>
      </c>
      <c r="AO49" s="336"/>
      <c r="AP49" s="336"/>
      <c r="AQ49" s="79" t="s">
        <v>58</v>
      </c>
      <c r="AR49" s="60"/>
      <c r="AS49" s="80" t="s">
        <v>59</v>
      </c>
      <c r="AT49" s="81" t="s">
        <v>60</v>
      </c>
      <c r="AU49" s="81" t="s">
        <v>61</v>
      </c>
      <c r="AV49" s="81" t="s">
        <v>62</v>
      </c>
      <c r="AW49" s="81" t="s">
        <v>63</v>
      </c>
      <c r="AX49" s="81" t="s">
        <v>64</v>
      </c>
      <c r="AY49" s="81" t="s">
        <v>65</v>
      </c>
      <c r="AZ49" s="81" t="s">
        <v>66</v>
      </c>
      <c r="BA49" s="81" t="s">
        <v>67</v>
      </c>
      <c r="BB49" s="81" t="s">
        <v>68</v>
      </c>
      <c r="BC49" s="81" t="s">
        <v>69</v>
      </c>
      <c r="BD49" s="82" t="s">
        <v>70</v>
      </c>
    </row>
    <row r="50" spans="1:91" s="1" customFormat="1" ht="10.95" customHeight="1" x14ac:dyDescent="0.3">
      <c r="B50" s="40"/>
      <c r="C50" s="62"/>
      <c r="D50" s="62"/>
      <c r="E50" s="62"/>
      <c r="F50" s="62"/>
      <c r="G50" s="62"/>
      <c r="H50" s="62"/>
      <c r="I50" s="62"/>
      <c r="J50" s="62"/>
      <c r="K50" s="62"/>
      <c r="L50" s="62"/>
      <c r="M50" s="62"/>
      <c r="N50" s="62"/>
      <c r="O50" s="62"/>
      <c r="P50" s="62"/>
      <c r="Q50" s="62"/>
      <c r="R50" s="62"/>
      <c r="S50" s="62"/>
      <c r="T50" s="62"/>
      <c r="U50" s="62"/>
      <c r="V50" s="62"/>
      <c r="W50" s="62"/>
      <c r="X50" s="62"/>
      <c r="Y50" s="62"/>
      <c r="Z50" s="62"/>
      <c r="AA50" s="62"/>
      <c r="AB50" s="62"/>
      <c r="AC50" s="62"/>
      <c r="AD50" s="62"/>
      <c r="AE50" s="62"/>
      <c r="AF50" s="62"/>
      <c r="AG50" s="62"/>
      <c r="AH50" s="62"/>
      <c r="AI50" s="62"/>
      <c r="AJ50" s="62"/>
      <c r="AK50" s="62"/>
      <c r="AL50" s="62"/>
      <c r="AM50" s="62"/>
      <c r="AN50" s="62"/>
      <c r="AO50" s="62"/>
      <c r="AP50" s="62"/>
      <c r="AQ50" s="62"/>
      <c r="AR50" s="60"/>
      <c r="AS50" s="83"/>
      <c r="AT50" s="84"/>
      <c r="AU50" s="84"/>
      <c r="AV50" s="84"/>
      <c r="AW50" s="84"/>
      <c r="AX50" s="84"/>
      <c r="AY50" s="84"/>
      <c r="AZ50" s="84"/>
      <c r="BA50" s="84"/>
      <c r="BB50" s="84"/>
      <c r="BC50" s="84"/>
      <c r="BD50" s="85"/>
    </row>
    <row r="51" spans="1:91" s="4" customFormat="1" ht="32.4" customHeight="1" x14ac:dyDescent="0.3">
      <c r="B51" s="67"/>
      <c r="C51" s="86" t="s">
        <v>71</v>
      </c>
      <c r="D51" s="87"/>
      <c r="E51" s="87"/>
      <c r="F51" s="87"/>
      <c r="G51" s="87"/>
      <c r="H51" s="87"/>
      <c r="I51" s="87"/>
      <c r="J51" s="87"/>
      <c r="K51" s="87"/>
      <c r="L51" s="87"/>
      <c r="M51" s="87"/>
      <c r="N51" s="87"/>
      <c r="O51" s="87"/>
      <c r="P51" s="87"/>
      <c r="Q51" s="87"/>
      <c r="R51" s="87"/>
      <c r="S51" s="87"/>
      <c r="T51" s="87"/>
      <c r="U51" s="87"/>
      <c r="V51" s="87"/>
      <c r="W51" s="87"/>
      <c r="X51" s="87"/>
      <c r="Y51" s="87"/>
      <c r="Z51" s="87"/>
      <c r="AA51" s="87"/>
      <c r="AB51" s="87"/>
      <c r="AC51" s="87"/>
      <c r="AD51" s="87"/>
      <c r="AE51" s="87"/>
      <c r="AF51" s="87"/>
      <c r="AG51" s="356">
        <f>ROUND(SUM(AG52:AG53),2)</f>
        <v>0</v>
      </c>
      <c r="AH51" s="356"/>
      <c r="AI51" s="356"/>
      <c r="AJ51" s="356"/>
      <c r="AK51" s="356"/>
      <c r="AL51" s="356"/>
      <c r="AM51" s="356"/>
      <c r="AN51" s="357">
        <f>SUM(AG51,AT51)</f>
        <v>0</v>
      </c>
      <c r="AO51" s="357"/>
      <c r="AP51" s="357"/>
      <c r="AQ51" s="88" t="s">
        <v>23</v>
      </c>
      <c r="AR51" s="70"/>
      <c r="AS51" s="89">
        <f>ROUND(SUM(AS52:AS53),2)</f>
        <v>0</v>
      </c>
      <c r="AT51" s="90">
        <f>ROUND(SUM(AV51:AW51),2)</f>
        <v>0</v>
      </c>
      <c r="AU51" s="91">
        <f>ROUND(SUM(AU52:AU53),5)</f>
        <v>0</v>
      </c>
      <c r="AV51" s="90">
        <f>ROUND(AZ51*L26,2)</f>
        <v>0</v>
      </c>
      <c r="AW51" s="90">
        <f>ROUND(BA51*L27,2)</f>
        <v>0</v>
      </c>
      <c r="AX51" s="90">
        <f>ROUND(BB51*L26,2)</f>
        <v>0</v>
      </c>
      <c r="AY51" s="90">
        <f>ROUND(BC51*L27,2)</f>
        <v>0</v>
      </c>
      <c r="AZ51" s="90">
        <f>ROUND(SUM(AZ52:AZ53),2)</f>
        <v>0</v>
      </c>
      <c r="BA51" s="90">
        <f>ROUND(SUM(BA52:BA53),2)</f>
        <v>0</v>
      </c>
      <c r="BB51" s="90">
        <f>ROUND(SUM(BB52:BB53),2)</f>
        <v>0</v>
      </c>
      <c r="BC51" s="90">
        <f>ROUND(SUM(BC52:BC53),2)</f>
        <v>0</v>
      </c>
      <c r="BD51" s="92">
        <f>ROUND(SUM(BD52:BD53),2)</f>
        <v>0</v>
      </c>
      <c r="BS51" s="93" t="s">
        <v>72</v>
      </c>
      <c r="BT51" s="93" t="s">
        <v>73</v>
      </c>
      <c r="BU51" s="94" t="s">
        <v>74</v>
      </c>
      <c r="BV51" s="93" t="s">
        <v>75</v>
      </c>
      <c r="BW51" s="93" t="s">
        <v>7</v>
      </c>
      <c r="BX51" s="93" t="s">
        <v>76</v>
      </c>
      <c r="CL51" s="93" t="s">
        <v>21</v>
      </c>
    </row>
    <row r="52" spans="1:91" s="5" customFormat="1" ht="31.5" customHeight="1" x14ac:dyDescent="0.3">
      <c r="A52" s="95" t="s">
        <v>77</v>
      </c>
      <c r="B52" s="96"/>
      <c r="C52" s="97"/>
      <c r="D52" s="334" t="s">
        <v>78</v>
      </c>
      <c r="E52" s="334"/>
      <c r="F52" s="334"/>
      <c r="G52" s="334"/>
      <c r="H52" s="334"/>
      <c r="I52" s="98"/>
      <c r="J52" s="334" t="s">
        <v>79</v>
      </c>
      <c r="K52" s="334"/>
      <c r="L52" s="334"/>
      <c r="M52" s="334"/>
      <c r="N52" s="334"/>
      <c r="O52" s="334"/>
      <c r="P52" s="334"/>
      <c r="Q52" s="334"/>
      <c r="R52" s="334"/>
      <c r="S52" s="334"/>
      <c r="T52" s="334"/>
      <c r="U52" s="334"/>
      <c r="V52" s="334"/>
      <c r="W52" s="334"/>
      <c r="X52" s="334"/>
      <c r="Y52" s="334"/>
      <c r="Z52" s="334"/>
      <c r="AA52" s="334"/>
      <c r="AB52" s="334"/>
      <c r="AC52" s="334"/>
      <c r="AD52" s="334"/>
      <c r="AE52" s="334"/>
      <c r="AF52" s="334"/>
      <c r="AG52" s="353">
        <f>'SO  01 - Architektonicko-...'!J27</f>
        <v>0</v>
      </c>
      <c r="AH52" s="354"/>
      <c r="AI52" s="354"/>
      <c r="AJ52" s="354"/>
      <c r="AK52" s="354"/>
      <c r="AL52" s="354"/>
      <c r="AM52" s="354"/>
      <c r="AN52" s="353">
        <f>SUM(AG52,AT52)</f>
        <v>0</v>
      </c>
      <c r="AO52" s="354"/>
      <c r="AP52" s="354"/>
      <c r="AQ52" s="99" t="s">
        <v>80</v>
      </c>
      <c r="AR52" s="100"/>
      <c r="AS52" s="101">
        <v>0</v>
      </c>
      <c r="AT52" s="102">
        <f>ROUND(SUM(AV52:AW52),2)</f>
        <v>0</v>
      </c>
      <c r="AU52" s="103">
        <f>'SO  01 - Architektonicko-...'!P91</f>
        <v>0</v>
      </c>
      <c r="AV52" s="102">
        <f>'SO  01 - Architektonicko-...'!J30</f>
        <v>0</v>
      </c>
      <c r="AW52" s="102">
        <f>'SO  01 - Architektonicko-...'!J31</f>
        <v>0</v>
      </c>
      <c r="AX52" s="102">
        <f>'SO  01 - Architektonicko-...'!J32</f>
        <v>0</v>
      </c>
      <c r="AY52" s="102">
        <f>'SO  01 - Architektonicko-...'!J33</f>
        <v>0</v>
      </c>
      <c r="AZ52" s="102">
        <f>'SO  01 - Architektonicko-...'!F30</f>
        <v>0</v>
      </c>
      <c r="BA52" s="102">
        <f>'SO  01 - Architektonicko-...'!F31</f>
        <v>0</v>
      </c>
      <c r="BB52" s="102">
        <f>'SO  01 - Architektonicko-...'!F32</f>
        <v>0</v>
      </c>
      <c r="BC52" s="102">
        <f>'SO  01 - Architektonicko-...'!F33</f>
        <v>0</v>
      </c>
      <c r="BD52" s="104">
        <f>'SO  01 - Architektonicko-...'!F34</f>
        <v>0</v>
      </c>
      <c r="BT52" s="105" t="s">
        <v>81</v>
      </c>
      <c r="BV52" s="105" t="s">
        <v>75</v>
      </c>
      <c r="BW52" s="105" t="s">
        <v>82</v>
      </c>
      <c r="BX52" s="105" t="s">
        <v>7</v>
      </c>
      <c r="CL52" s="105" t="s">
        <v>23</v>
      </c>
      <c r="CM52" s="105" t="s">
        <v>83</v>
      </c>
    </row>
    <row r="53" spans="1:91" s="5" customFormat="1" ht="16.5" customHeight="1" x14ac:dyDescent="0.3">
      <c r="A53" s="95" t="s">
        <v>77</v>
      </c>
      <c r="B53" s="96"/>
      <c r="C53" s="97"/>
      <c r="D53" s="334" t="s">
        <v>84</v>
      </c>
      <c r="E53" s="334"/>
      <c r="F53" s="334"/>
      <c r="G53" s="334"/>
      <c r="H53" s="334"/>
      <c r="I53" s="98"/>
      <c r="J53" s="334" t="s">
        <v>85</v>
      </c>
      <c r="K53" s="334"/>
      <c r="L53" s="334"/>
      <c r="M53" s="334"/>
      <c r="N53" s="334"/>
      <c r="O53" s="334"/>
      <c r="P53" s="334"/>
      <c r="Q53" s="334"/>
      <c r="R53" s="334"/>
      <c r="S53" s="334"/>
      <c r="T53" s="334"/>
      <c r="U53" s="334"/>
      <c r="V53" s="334"/>
      <c r="W53" s="334"/>
      <c r="X53" s="334"/>
      <c r="Y53" s="334"/>
      <c r="Z53" s="334"/>
      <c r="AA53" s="334"/>
      <c r="AB53" s="334"/>
      <c r="AC53" s="334"/>
      <c r="AD53" s="334"/>
      <c r="AE53" s="334"/>
      <c r="AF53" s="334"/>
      <c r="AG53" s="353">
        <f>'VON - VRN+ON'!J27</f>
        <v>0</v>
      </c>
      <c r="AH53" s="354"/>
      <c r="AI53" s="354"/>
      <c r="AJ53" s="354"/>
      <c r="AK53" s="354"/>
      <c r="AL53" s="354"/>
      <c r="AM53" s="354"/>
      <c r="AN53" s="353">
        <f>SUM(AG53,AT53)</f>
        <v>0</v>
      </c>
      <c r="AO53" s="354"/>
      <c r="AP53" s="354"/>
      <c r="AQ53" s="99" t="s">
        <v>80</v>
      </c>
      <c r="AR53" s="100"/>
      <c r="AS53" s="106">
        <v>0</v>
      </c>
      <c r="AT53" s="107">
        <f>ROUND(SUM(AV53:AW53),2)</f>
        <v>0</v>
      </c>
      <c r="AU53" s="108">
        <f>'VON - VRN+ON'!P81</f>
        <v>0</v>
      </c>
      <c r="AV53" s="107">
        <f>'VON - VRN+ON'!J30</f>
        <v>0</v>
      </c>
      <c r="AW53" s="107">
        <f>'VON - VRN+ON'!J31</f>
        <v>0</v>
      </c>
      <c r="AX53" s="107">
        <f>'VON - VRN+ON'!J32</f>
        <v>0</v>
      </c>
      <c r="AY53" s="107">
        <f>'VON - VRN+ON'!J33</f>
        <v>0</v>
      </c>
      <c r="AZ53" s="107">
        <f>'VON - VRN+ON'!F30</f>
        <v>0</v>
      </c>
      <c r="BA53" s="107">
        <f>'VON - VRN+ON'!F31</f>
        <v>0</v>
      </c>
      <c r="BB53" s="107">
        <f>'VON - VRN+ON'!F32</f>
        <v>0</v>
      </c>
      <c r="BC53" s="107">
        <f>'VON - VRN+ON'!F33</f>
        <v>0</v>
      </c>
      <c r="BD53" s="109">
        <f>'VON - VRN+ON'!F34</f>
        <v>0</v>
      </c>
      <c r="BT53" s="105" t="s">
        <v>81</v>
      </c>
      <c r="BV53" s="105" t="s">
        <v>75</v>
      </c>
      <c r="BW53" s="105" t="s">
        <v>86</v>
      </c>
      <c r="BX53" s="105" t="s">
        <v>7</v>
      </c>
      <c r="CL53" s="105" t="s">
        <v>23</v>
      </c>
      <c r="CM53" s="105" t="s">
        <v>83</v>
      </c>
    </row>
    <row r="54" spans="1:91" s="1" customFormat="1" ht="30" customHeight="1" x14ac:dyDescent="0.3">
      <c r="B54" s="40"/>
      <c r="C54" s="62"/>
      <c r="D54" s="62"/>
      <c r="E54" s="62"/>
      <c r="F54" s="62"/>
      <c r="G54" s="62"/>
      <c r="H54" s="62"/>
      <c r="I54" s="62"/>
      <c r="J54" s="62"/>
      <c r="K54" s="62"/>
      <c r="L54" s="62"/>
      <c r="M54" s="62"/>
      <c r="N54" s="62"/>
      <c r="O54" s="62"/>
      <c r="P54" s="62"/>
      <c r="Q54" s="62"/>
      <c r="R54" s="62"/>
      <c r="S54" s="62"/>
      <c r="T54" s="62"/>
      <c r="U54" s="62"/>
      <c r="V54" s="62"/>
      <c r="W54" s="62"/>
      <c r="X54" s="62"/>
      <c r="Y54" s="62"/>
      <c r="Z54" s="62"/>
      <c r="AA54" s="62"/>
      <c r="AB54" s="62"/>
      <c r="AC54" s="62"/>
      <c r="AD54" s="62"/>
      <c r="AE54" s="62"/>
      <c r="AF54" s="62"/>
      <c r="AG54" s="62"/>
      <c r="AH54" s="62"/>
      <c r="AI54" s="62"/>
      <c r="AJ54" s="62"/>
      <c r="AK54" s="62"/>
      <c r="AL54" s="62"/>
      <c r="AM54" s="62"/>
      <c r="AN54" s="62"/>
      <c r="AO54" s="62"/>
      <c r="AP54" s="62"/>
      <c r="AQ54" s="62"/>
      <c r="AR54" s="60"/>
    </row>
    <row r="55" spans="1:91" s="1" customFormat="1" ht="6.9" customHeight="1" x14ac:dyDescent="0.3">
      <c r="B55" s="55"/>
      <c r="C55" s="56"/>
      <c r="D55" s="56"/>
      <c r="E55" s="56"/>
      <c r="F55" s="56"/>
      <c r="G55" s="56"/>
      <c r="H55" s="56"/>
      <c r="I55" s="56"/>
      <c r="J55" s="56"/>
      <c r="K55" s="56"/>
      <c r="L55" s="56"/>
      <c r="M55" s="56"/>
      <c r="N55" s="56"/>
      <c r="O55" s="56"/>
      <c r="P55" s="56"/>
      <c r="Q55" s="56"/>
      <c r="R55" s="56"/>
      <c r="S55" s="56"/>
      <c r="T55" s="56"/>
      <c r="U55" s="56"/>
      <c r="V55" s="56"/>
      <c r="W55" s="56"/>
      <c r="X55" s="56"/>
      <c r="Y55" s="56"/>
      <c r="Z55" s="56"/>
      <c r="AA55" s="56"/>
      <c r="AB55" s="56"/>
      <c r="AC55" s="56"/>
      <c r="AD55" s="56"/>
      <c r="AE55" s="56"/>
      <c r="AF55" s="56"/>
      <c r="AG55" s="56"/>
      <c r="AH55" s="56"/>
      <c r="AI55" s="56"/>
      <c r="AJ55" s="56"/>
      <c r="AK55" s="56"/>
      <c r="AL55" s="56"/>
      <c r="AM55" s="56"/>
      <c r="AN55" s="56"/>
      <c r="AO55" s="56"/>
      <c r="AP55" s="56"/>
      <c r="AQ55" s="56"/>
      <c r="AR55" s="60"/>
    </row>
  </sheetData>
  <sheetProtection algorithmName="SHA-512" hashValue="PCigbpBEf1QPCVX6f+Xima+Rxbx1QlI1jOCNgEB6U+G9BTZa4G3rOTelzV7Mdqqi0SMjqiT9MdlFr6kMzRfzVA==" saltValue="A2JHymNJYxAmo0kzRVXbwh9fmNsMJ98q1xEDP6K80jCKnaOHbAXvkP02lnAbf0F6Cefv4YKnpBbe/q9b6RG71g==" spinCount="100000" sheet="1" objects="1" scenarios="1" formatColumns="0" formatRows="0"/>
  <mergeCells count="45">
    <mergeCell ref="BE5:BE32"/>
    <mergeCell ref="W30:AE30"/>
    <mergeCell ref="X32:AB32"/>
    <mergeCell ref="AK32:AO32"/>
    <mergeCell ref="AR2:BE2"/>
    <mergeCell ref="K5:AO5"/>
    <mergeCell ref="W28:AE28"/>
    <mergeCell ref="AK28:AO28"/>
    <mergeCell ref="L29:O29"/>
    <mergeCell ref="L28:O28"/>
    <mergeCell ref="E14:AJ14"/>
    <mergeCell ref="E20:AN20"/>
    <mergeCell ref="AK23:AO23"/>
    <mergeCell ref="L25:O25"/>
    <mergeCell ref="W25:AE25"/>
    <mergeCell ref="AK25:AO25"/>
    <mergeCell ref="AS46:AT48"/>
    <mergeCell ref="AN53:AP53"/>
    <mergeCell ref="AN52:AP52"/>
    <mergeCell ref="AM46:AP46"/>
    <mergeCell ref="AN49:AP49"/>
    <mergeCell ref="AG52:AM52"/>
    <mergeCell ref="AG53:AM53"/>
    <mergeCell ref="AG51:AM51"/>
    <mergeCell ref="AN51:AP51"/>
    <mergeCell ref="L30:O30"/>
    <mergeCell ref="AK30:AO30"/>
    <mergeCell ref="K6:AO6"/>
    <mergeCell ref="J52:AF52"/>
    <mergeCell ref="W29:AE29"/>
    <mergeCell ref="AK29:AO29"/>
    <mergeCell ref="L26:O26"/>
    <mergeCell ref="W26:AE26"/>
    <mergeCell ref="AK26:AO26"/>
    <mergeCell ref="L27:O27"/>
    <mergeCell ref="W27:AE27"/>
    <mergeCell ref="AK27:AO27"/>
    <mergeCell ref="D52:H52"/>
    <mergeCell ref="D53:H53"/>
    <mergeCell ref="J53:AF53"/>
    <mergeCell ref="C49:G49"/>
    <mergeCell ref="L42:AO42"/>
    <mergeCell ref="AM44:AN44"/>
    <mergeCell ref="I49:AF49"/>
    <mergeCell ref="AG49:AM49"/>
  </mergeCells>
  <hyperlinks>
    <hyperlink ref="K1:S1" location="C2" display="1) Rekapitulace stavby" xr:uid="{00000000-0004-0000-0000-000000000000}"/>
    <hyperlink ref="W1:AI1" location="C51" display="2) Rekapitulace objektů stavby a soupisů prací" xr:uid="{00000000-0004-0000-0000-000001000000}"/>
    <hyperlink ref="A52" location="'SO  01 - Architektonicko-...'!C2" display="/" xr:uid="{00000000-0004-0000-0000-000002000000}"/>
    <hyperlink ref="A53" location="'VON - VRN+ON'!C2" display="/" xr:uid="{00000000-0004-0000-0000-000003000000}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BR687"/>
  <sheetViews>
    <sheetView showGridLines="0" workbookViewId="0">
      <pane ySplit="1" topLeftCell="A90" activePane="bottomLeft" state="frozen"/>
      <selection pane="bottomLeft" activeCell="I106" sqref="I106"/>
    </sheetView>
  </sheetViews>
  <sheetFormatPr defaultRowHeight="12" x14ac:dyDescent="0.3"/>
  <cols>
    <col min="1" max="1" width="8.28515625" customWidth="1"/>
    <col min="2" max="2" width="1.7109375" customWidth="1"/>
    <col min="3" max="3" width="4.140625" customWidth="1"/>
    <col min="4" max="4" width="4.28515625" customWidth="1"/>
    <col min="5" max="5" width="17.140625" customWidth="1"/>
    <col min="6" max="6" width="75" customWidth="1"/>
    <col min="7" max="7" width="8.7109375" customWidth="1"/>
    <col min="8" max="8" width="11.140625" customWidth="1"/>
    <col min="9" max="9" width="12.7109375" style="110" customWidth="1"/>
    <col min="10" max="10" width="23.42578125" customWidth="1"/>
    <col min="11" max="11" width="15.42578125" customWidth="1"/>
    <col min="13" max="18" width="9.28515625" hidden="1"/>
    <col min="19" max="19" width="8.140625" hidden="1" customWidth="1"/>
    <col min="20" max="20" width="29.710937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1" spans="1:70" ht="21.75" customHeight="1" x14ac:dyDescent="0.3">
      <c r="A1" s="20"/>
      <c r="B1" s="111"/>
      <c r="C1" s="111"/>
      <c r="D1" s="112" t="s">
        <v>1</v>
      </c>
      <c r="E1" s="111"/>
      <c r="F1" s="113" t="s">
        <v>87</v>
      </c>
      <c r="G1" s="376" t="s">
        <v>88</v>
      </c>
      <c r="H1" s="376"/>
      <c r="I1" s="114"/>
      <c r="J1" s="113" t="s">
        <v>89</v>
      </c>
      <c r="K1" s="112" t="s">
        <v>90</v>
      </c>
      <c r="L1" s="113" t="s">
        <v>91</v>
      </c>
      <c r="M1" s="113"/>
      <c r="N1" s="113"/>
      <c r="O1" s="113"/>
      <c r="P1" s="113"/>
      <c r="Q1" s="113"/>
      <c r="R1" s="113"/>
      <c r="S1" s="113"/>
      <c r="T1" s="113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" customHeight="1" x14ac:dyDescent="0.3">
      <c r="L2" s="364"/>
      <c r="M2" s="364"/>
      <c r="N2" s="364"/>
      <c r="O2" s="364"/>
      <c r="P2" s="364"/>
      <c r="Q2" s="364"/>
      <c r="R2" s="364"/>
      <c r="S2" s="364"/>
      <c r="T2" s="364"/>
      <c r="U2" s="364"/>
      <c r="V2" s="364"/>
      <c r="AT2" s="23" t="s">
        <v>82</v>
      </c>
    </row>
    <row r="3" spans="1:70" ht="6.9" customHeight="1" x14ac:dyDescent="0.3">
      <c r="B3" s="24"/>
      <c r="C3" s="25"/>
      <c r="D3" s="25"/>
      <c r="E3" s="25"/>
      <c r="F3" s="25"/>
      <c r="G3" s="25"/>
      <c r="H3" s="25"/>
      <c r="I3" s="115"/>
      <c r="J3" s="25"/>
      <c r="K3" s="26"/>
      <c r="AT3" s="23" t="s">
        <v>83</v>
      </c>
    </row>
    <row r="4" spans="1:70" ht="36.9" customHeight="1" x14ac:dyDescent="0.3">
      <c r="B4" s="27"/>
      <c r="C4" s="28"/>
      <c r="D4" s="29" t="s">
        <v>92</v>
      </c>
      <c r="E4" s="28"/>
      <c r="F4" s="28"/>
      <c r="G4" s="28"/>
      <c r="H4" s="28"/>
      <c r="I4" s="116"/>
      <c r="J4" s="28"/>
      <c r="K4" s="30"/>
      <c r="M4" s="31" t="s">
        <v>12</v>
      </c>
      <c r="AT4" s="23" t="s">
        <v>6</v>
      </c>
    </row>
    <row r="5" spans="1:70" ht="6.9" customHeight="1" x14ac:dyDescent="0.3">
      <c r="B5" s="27"/>
      <c r="C5" s="28"/>
      <c r="D5" s="28"/>
      <c r="E5" s="28"/>
      <c r="F5" s="28"/>
      <c r="G5" s="28"/>
      <c r="H5" s="28"/>
      <c r="I5" s="116"/>
      <c r="J5" s="28"/>
      <c r="K5" s="30"/>
    </row>
    <row r="6" spans="1:70" ht="13.2" x14ac:dyDescent="0.3">
      <c r="B6" s="27"/>
      <c r="C6" s="28"/>
      <c r="D6" s="36" t="s">
        <v>18</v>
      </c>
      <c r="E6" s="28"/>
      <c r="F6" s="28"/>
      <c r="G6" s="28"/>
      <c r="H6" s="28"/>
      <c r="I6" s="116"/>
      <c r="J6" s="28"/>
      <c r="K6" s="30"/>
    </row>
    <row r="7" spans="1:70" ht="16.5" customHeight="1" x14ac:dyDescent="0.3">
      <c r="B7" s="27"/>
      <c r="C7" s="28"/>
      <c r="D7" s="28"/>
      <c r="E7" s="377" t="str">
        <f>'Rekapitulace stavby'!K6</f>
        <v>Projekt energeticky úsporných opatření ZŠ Palmovka</v>
      </c>
      <c r="F7" s="378"/>
      <c r="G7" s="378"/>
      <c r="H7" s="378"/>
      <c r="I7" s="116"/>
      <c r="J7" s="28"/>
      <c r="K7" s="30"/>
    </row>
    <row r="8" spans="1:70" s="1" customFormat="1" ht="13.2" x14ac:dyDescent="0.3">
      <c r="B8" s="40"/>
      <c r="C8" s="41"/>
      <c r="D8" s="36" t="s">
        <v>93</v>
      </c>
      <c r="E8" s="41"/>
      <c r="F8" s="41"/>
      <c r="G8" s="41"/>
      <c r="H8" s="41"/>
      <c r="I8" s="117"/>
      <c r="J8" s="41"/>
      <c r="K8" s="44"/>
    </row>
    <row r="9" spans="1:70" s="1" customFormat="1" ht="36.9" customHeight="1" x14ac:dyDescent="0.3">
      <c r="B9" s="40"/>
      <c r="C9" s="41"/>
      <c r="D9" s="41"/>
      <c r="E9" s="379" t="s">
        <v>94</v>
      </c>
      <c r="F9" s="380"/>
      <c r="G9" s="380"/>
      <c r="H9" s="380"/>
      <c r="I9" s="117"/>
      <c r="J9" s="41"/>
      <c r="K9" s="44"/>
    </row>
    <row r="10" spans="1:70" s="1" customFormat="1" x14ac:dyDescent="0.3">
      <c r="B10" s="40"/>
      <c r="C10" s="41"/>
      <c r="D10" s="41"/>
      <c r="E10" s="41"/>
      <c r="F10" s="41"/>
      <c r="G10" s="41"/>
      <c r="H10" s="41"/>
      <c r="I10" s="117"/>
      <c r="J10" s="41"/>
      <c r="K10" s="44"/>
    </row>
    <row r="11" spans="1:70" s="1" customFormat="1" ht="14.4" customHeight="1" x14ac:dyDescent="0.3">
      <c r="B11" s="40"/>
      <c r="C11" s="41"/>
      <c r="D11" s="36" t="s">
        <v>20</v>
      </c>
      <c r="E11" s="41"/>
      <c r="F11" s="34" t="s">
        <v>23</v>
      </c>
      <c r="G11" s="41"/>
      <c r="H11" s="41"/>
      <c r="I11" s="118" t="s">
        <v>22</v>
      </c>
      <c r="J11" s="34" t="s">
        <v>23</v>
      </c>
      <c r="K11" s="44"/>
    </row>
    <row r="12" spans="1:70" s="1" customFormat="1" ht="14.4" customHeight="1" x14ac:dyDescent="0.3">
      <c r="B12" s="40"/>
      <c r="C12" s="41"/>
      <c r="D12" s="36" t="s">
        <v>24</v>
      </c>
      <c r="E12" s="41"/>
      <c r="F12" s="34" t="s">
        <v>25</v>
      </c>
      <c r="G12" s="41"/>
      <c r="H12" s="41"/>
      <c r="I12" s="118" t="s">
        <v>26</v>
      </c>
      <c r="J12" s="119" t="str">
        <f>'Rekapitulace stavby'!AN8</f>
        <v>9. 3. 2018</v>
      </c>
      <c r="K12" s="44"/>
    </row>
    <row r="13" spans="1:70" s="1" customFormat="1" ht="10.95" customHeight="1" x14ac:dyDescent="0.3">
      <c r="B13" s="40"/>
      <c r="C13" s="41"/>
      <c r="D13" s="41"/>
      <c r="E13" s="41"/>
      <c r="F13" s="41"/>
      <c r="G13" s="41"/>
      <c r="H13" s="41"/>
      <c r="I13" s="117"/>
      <c r="J13" s="41"/>
      <c r="K13" s="44"/>
    </row>
    <row r="14" spans="1:70" s="1" customFormat="1" ht="14.4" customHeight="1" x14ac:dyDescent="0.3">
      <c r="B14" s="40"/>
      <c r="C14" s="41"/>
      <c r="D14" s="36" t="s">
        <v>28</v>
      </c>
      <c r="E14" s="41"/>
      <c r="F14" s="41"/>
      <c r="G14" s="41"/>
      <c r="H14" s="41"/>
      <c r="I14" s="118" t="s">
        <v>29</v>
      </c>
      <c r="J14" s="34" t="s">
        <v>23</v>
      </c>
      <c r="K14" s="44"/>
    </row>
    <row r="15" spans="1:70" s="1" customFormat="1" ht="18" customHeight="1" x14ac:dyDescent="0.3">
      <c r="B15" s="40"/>
      <c r="C15" s="41"/>
      <c r="D15" s="41"/>
      <c r="E15" s="34" t="s">
        <v>30</v>
      </c>
      <c r="F15" s="41"/>
      <c r="G15" s="41"/>
      <c r="H15" s="41"/>
      <c r="I15" s="118" t="s">
        <v>31</v>
      </c>
      <c r="J15" s="34" t="s">
        <v>23</v>
      </c>
      <c r="K15" s="44"/>
    </row>
    <row r="16" spans="1:70" s="1" customFormat="1" ht="6.9" customHeight="1" x14ac:dyDescent="0.3">
      <c r="B16" s="40"/>
      <c r="C16" s="41"/>
      <c r="D16" s="41"/>
      <c r="E16" s="41"/>
      <c r="F16" s="41"/>
      <c r="G16" s="41"/>
      <c r="H16" s="41"/>
      <c r="I16" s="117"/>
      <c r="J16" s="41"/>
      <c r="K16" s="44"/>
    </row>
    <row r="17" spans="2:11" s="1" customFormat="1" ht="14.4" customHeight="1" x14ac:dyDescent="0.3">
      <c r="B17" s="40"/>
      <c r="C17" s="41"/>
      <c r="D17" s="36" t="s">
        <v>32</v>
      </c>
      <c r="E17" s="41"/>
      <c r="F17" s="41"/>
      <c r="G17" s="41"/>
      <c r="H17" s="41"/>
      <c r="I17" s="118" t="s">
        <v>29</v>
      </c>
      <c r="J17" s="34" t="str">
        <f>IF('Rekapitulace stavby'!AN13="Vyplň údaj","",IF('Rekapitulace stavby'!AN13="","",'Rekapitulace stavby'!AN13))</f>
        <v/>
      </c>
      <c r="K17" s="44"/>
    </row>
    <row r="18" spans="2:11" s="1" customFormat="1" ht="18" customHeight="1" x14ac:dyDescent="0.3">
      <c r="B18" s="40"/>
      <c r="C18" s="41"/>
      <c r="D18" s="41"/>
      <c r="E18" s="34" t="str">
        <f>IF('Rekapitulace stavby'!E14="Vyplň údaj","",IF('Rekapitulace stavby'!E14="","",'Rekapitulace stavby'!E14))</f>
        <v/>
      </c>
      <c r="F18" s="41"/>
      <c r="G18" s="41"/>
      <c r="H18" s="41"/>
      <c r="I18" s="118" t="s">
        <v>31</v>
      </c>
      <c r="J18" s="34" t="str">
        <f>IF('Rekapitulace stavby'!AN14="Vyplň údaj","",IF('Rekapitulace stavby'!AN14="","",'Rekapitulace stavby'!AN14))</f>
        <v/>
      </c>
      <c r="K18" s="44"/>
    </row>
    <row r="19" spans="2:11" s="1" customFormat="1" ht="6.9" customHeight="1" x14ac:dyDescent="0.3">
      <c r="B19" s="40"/>
      <c r="C19" s="41"/>
      <c r="D19" s="41"/>
      <c r="E19" s="41"/>
      <c r="F19" s="41"/>
      <c r="G19" s="41"/>
      <c r="H19" s="41"/>
      <c r="I19" s="117"/>
      <c r="J19" s="41"/>
      <c r="K19" s="44"/>
    </row>
    <row r="20" spans="2:11" s="1" customFormat="1" ht="14.4" customHeight="1" x14ac:dyDescent="0.3">
      <c r="B20" s="40"/>
      <c r="C20" s="41"/>
      <c r="D20" s="36" t="s">
        <v>34</v>
      </c>
      <c r="E20" s="41"/>
      <c r="F20" s="41"/>
      <c r="G20" s="41"/>
      <c r="H20" s="41"/>
      <c r="I20" s="118" t="s">
        <v>29</v>
      </c>
      <c r="J20" s="34" t="s">
        <v>23</v>
      </c>
      <c r="K20" s="44"/>
    </row>
    <row r="21" spans="2:11" s="1" customFormat="1" ht="18" customHeight="1" x14ac:dyDescent="0.3">
      <c r="B21" s="40"/>
      <c r="C21" s="41"/>
      <c r="D21" s="41"/>
      <c r="E21" s="34" t="s">
        <v>35</v>
      </c>
      <c r="F21" s="41"/>
      <c r="G21" s="41"/>
      <c r="H21" s="41"/>
      <c r="I21" s="118" t="s">
        <v>31</v>
      </c>
      <c r="J21" s="34" t="s">
        <v>23</v>
      </c>
      <c r="K21" s="44"/>
    </row>
    <row r="22" spans="2:11" s="1" customFormat="1" ht="6.9" customHeight="1" x14ac:dyDescent="0.3">
      <c r="B22" s="40"/>
      <c r="C22" s="41"/>
      <c r="D22" s="41"/>
      <c r="E22" s="41"/>
      <c r="F22" s="41"/>
      <c r="G22" s="41"/>
      <c r="H22" s="41"/>
      <c r="I22" s="117"/>
      <c r="J22" s="41"/>
      <c r="K22" s="44"/>
    </row>
    <row r="23" spans="2:11" s="1" customFormat="1" ht="14.4" customHeight="1" x14ac:dyDescent="0.3">
      <c r="B23" s="40"/>
      <c r="C23" s="41"/>
      <c r="D23" s="36" t="s">
        <v>37</v>
      </c>
      <c r="E23" s="41"/>
      <c r="F23" s="41"/>
      <c r="G23" s="41"/>
      <c r="H23" s="41"/>
      <c r="I23" s="117"/>
      <c r="J23" s="41"/>
      <c r="K23" s="44"/>
    </row>
    <row r="24" spans="2:11" s="6" customFormat="1" ht="16.5" customHeight="1" x14ac:dyDescent="0.3">
      <c r="B24" s="120"/>
      <c r="C24" s="121"/>
      <c r="D24" s="121"/>
      <c r="E24" s="368" t="s">
        <v>23</v>
      </c>
      <c r="F24" s="368"/>
      <c r="G24" s="368"/>
      <c r="H24" s="368"/>
      <c r="I24" s="122"/>
      <c r="J24" s="121"/>
      <c r="K24" s="123"/>
    </row>
    <row r="25" spans="2:11" s="1" customFormat="1" ht="6.9" customHeight="1" x14ac:dyDescent="0.3">
      <c r="B25" s="40"/>
      <c r="C25" s="41"/>
      <c r="D25" s="41"/>
      <c r="E25" s="41"/>
      <c r="F25" s="41"/>
      <c r="G25" s="41"/>
      <c r="H25" s="41"/>
      <c r="I25" s="117"/>
      <c r="J25" s="41"/>
      <c r="K25" s="44"/>
    </row>
    <row r="26" spans="2:11" s="1" customFormat="1" ht="6.9" customHeight="1" x14ac:dyDescent="0.3">
      <c r="B26" s="40"/>
      <c r="C26" s="41"/>
      <c r="D26" s="84"/>
      <c r="E26" s="84"/>
      <c r="F26" s="84"/>
      <c r="G26" s="84"/>
      <c r="H26" s="84"/>
      <c r="I26" s="124"/>
      <c r="J26" s="84"/>
      <c r="K26" s="125"/>
    </row>
    <row r="27" spans="2:11" s="1" customFormat="1" ht="25.35" customHeight="1" x14ac:dyDescent="0.3">
      <c r="B27" s="40"/>
      <c r="C27" s="41"/>
      <c r="D27" s="126" t="s">
        <v>39</v>
      </c>
      <c r="E27" s="41"/>
      <c r="F27" s="41"/>
      <c r="G27" s="41"/>
      <c r="H27" s="41"/>
      <c r="I27" s="117"/>
      <c r="J27" s="127">
        <f>ROUND(J91,2)</f>
        <v>0</v>
      </c>
      <c r="K27" s="44"/>
    </row>
    <row r="28" spans="2:11" s="1" customFormat="1" ht="6.9" customHeight="1" x14ac:dyDescent="0.3">
      <c r="B28" s="40"/>
      <c r="C28" s="41"/>
      <c r="D28" s="84"/>
      <c r="E28" s="84"/>
      <c r="F28" s="84"/>
      <c r="G28" s="84"/>
      <c r="H28" s="84"/>
      <c r="I28" s="124"/>
      <c r="J28" s="84"/>
      <c r="K28" s="125"/>
    </row>
    <row r="29" spans="2:11" s="1" customFormat="1" ht="14.4" customHeight="1" x14ac:dyDescent="0.3">
      <c r="B29" s="40"/>
      <c r="C29" s="41"/>
      <c r="D29" s="41"/>
      <c r="E29" s="41"/>
      <c r="F29" s="45" t="s">
        <v>41</v>
      </c>
      <c r="G29" s="41"/>
      <c r="H29" s="41"/>
      <c r="I29" s="128" t="s">
        <v>40</v>
      </c>
      <c r="J29" s="45" t="s">
        <v>42</v>
      </c>
      <c r="K29" s="44"/>
    </row>
    <row r="30" spans="2:11" s="1" customFormat="1" ht="14.4" customHeight="1" x14ac:dyDescent="0.3">
      <c r="B30" s="40"/>
      <c r="C30" s="41"/>
      <c r="D30" s="48" t="s">
        <v>43</v>
      </c>
      <c r="E30" s="48" t="s">
        <v>44</v>
      </c>
      <c r="F30" s="129">
        <f>ROUND(SUM(BE91:BE686), 2)</f>
        <v>0</v>
      </c>
      <c r="G30" s="41"/>
      <c r="H30" s="41"/>
      <c r="I30" s="130">
        <v>0.21</v>
      </c>
      <c r="J30" s="129">
        <f>ROUND(ROUND((SUM(BE91:BE686)), 2)*I30, 2)</f>
        <v>0</v>
      </c>
      <c r="K30" s="44"/>
    </row>
    <row r="31" spans="2:11" s="1" customFormat="1" ht="14.4" customHeight="1" x14ac:dyDescent="0.3">
      <c r="B31" s="40"/>
      <c r="C31" s="41"/>
      <c r="D31" s="41"/>
      <c r="E31" s="48" t="s">
        <v>45</v>
      </c>
      <c r="F31" s="129">
        <f>ROUND(SUM(BF91:BF686), 2)</f>
        <v>0</v>
      </c>
      <c r="G31" s="41"/>
      <c r="H31" s="41"/>
      <c r="I31" s="130">
        <v>0.15</v>
      </c>
      <c r="J31" s="129">
        <f>ROUND(ROUND((SUM(BF91:BF686)), 2)*I31, 2)</f>
        <v>0</v>
      </c>
      <c r="K31" s="44"/>
    </row>
    <row r="32" spans="2:11" s="1" customFormat="1" ht="14.4" hidden="1" customHeight="1" x14ac:dyDescent="0.3">
      <c r="B32" s="40"/>
      <c r="C32" s="41"/>
      <c r="D32" s="41"/>
      <c r="E32" s="48" t="s">
        <v>46</v>
      </c>
      <c r="F32" s="129">
        <f>ROUND(SUM(BG91:BG686), 2)</f>
        <v>0</v>
      </c>
      <c r="G32" s="41"/>
      <c r="H32" s="41"/>
      <c r="I32" s="130">
        <v>0.21</v>
      </c>
      <c r="J32" s="129">
        <v>0</v>
      </c>
      <c r="K32" s="44"/>
    </row>
    <row r="33" spans="2:11" s="1" customFormat="1" ht="14.4" hidden="1" customHeight="1" x14ac:dyDescent="0.3">
      <c r="B33" s="40"/>
      <c r="C33" s="41"/>
      <c r="D33" s="41"/>
      <c r="E33" s="48" t="s">
        <v>47</v>
      </c>
      <c r="F33" s="129">
        <f>ROUND(SUM(BH91:BH686), 2)</f>
        <v>0</v>
      </c>
      <c r="G33" s="41"/>
      <c r="H33" s="41"/>
      <c r="I33" s="130">
        <v>0.15</v>
      </c>
      <c r="J33" s="129">
        <v>0</v>
      </c>
      <c r="K33" s="44"/>
    </row>
    <row r="34" spans="2:11" s="1" customFormat="1" ht="14.4" hidden="1" customHeight="1" x14ac:dyDescent="0.3">
      <c r="B34" s="40"/>
      <c r="C34" s="41"/>
      <c r="D34" s="41"/>
      <c r="E34" s="48" t="s">
        <v>48</v>
      </c>
      <c r="F34" s="129">
        <f>ROUND(SUM(BI91:BI686), 2)</f>
        <v>0</v>
      </c>
      <c r="G34" s="41"/>
      <c r="H34" s="41"/>
      <c r="I34" s="130">
        <v>0</v>
      </c>
      <c r="J34" s="129">
        <v>0</v>
      </c>
      <c r="K34" s="44"/>
    </row>
    <row r="35" spans="2:11" s="1" customFormat="1" ht="6.9" customHeight="1" x14ac:dyDescent="0.3">
      <c r="B35" s="40"/>
      <c r="C35" s="41"/>
      <c r="D35" s="41"/>
      <c r="E35" s="41"/>
      <c r="F35" s="41"/>
      <c r="G35" s="41"/>
      <c r="H35" s="41"/>
      <c r="I35" s="117"/>
      <c r="J35" s="41"/>
      <c r="K35" s="44"/>
    </row>
    <row r="36" spans="2:11" s="1" customFormat="1" ht="25.35" customHeight="1" x14ac:dyDescent="0.3">
      <c r="B36" s="40"/>
      <c r="C36" s="131"/>
      <c r="D36" s="132" t="s">
        <v>49</v>
      </c>
      <c r="E36" s="78"/>
      <c r="F36" s="78"/>
      <c r="G36" s="133" t="s">
        <v>50</v>
      </c>
      <c r="H36" s="134" t="s">
        <v>51</v>
      </c>
      <c r="I36" s="135"/>
      <c r="J36" s="136">
        <f>SUM(J27:J34)</f>
        <v>0</v>
      </c>
      <c r="K36" s="137"/>
    </row>
    <row r="37" spans="2:11" s="1" customFormat="1" ht="14.4" customHeight="1" x14ac:dyDescent="0.3">
      <c r="B37" s="55"/>
      <c r="C37" s="56"/>
      <c r="D37" s="56"/>
      <c r="E37" s="56"/>
      <c r="F37" s="56"/>
      <c r="G37" s="56"/>
      <c r="H37" s="56"/>
      <c r="I37" s="138"/>
      <c r="J37" s="56"/>
      <c r="K37" s="57"/>
    </row>
    <row r="41" spans="2:11" s="1" customFormat="1" ht="6.9" customHeight="1" x14ac:dyDescent="0.3">
      <c r="B41" s="139"/>
      <c r="C41" s="140"/>
      <c r="D41" s="140"/>
      <c r="E41" s="140"/>
      <c r="F41" s="140"/>
      <c r="G41" s="140"/>
      <c r="H41" s="140"/>
      <c r="I41" s="141"/>
      <c r="J41" s="140"/>
      <c r="K41" s="142"/>
    </row>
    <row r="42" spans="2:11" s="1" customFormat="1" ht="36.9" customHeight="1" x14ac:dyDescent="0.3">
      <c r="B42" s="40"/>
      <c r="C42" s="29" t="s">
        <v>95</v>
      </c>
      <c r="D42" s="41"/>
      <c r="E42" s="41"/>
      <c r="F42" s="41"/>
      <c r="G42" s="41"/>
      <c r="H42" s="41"/>
      <c r="I42" s="117"/>
      <c r="J42" s="41"/>
      <c r="K42" s="44"/>
    </row>
    <row r="43" spans="2:11" s="1" customFormat="1" ht="6.9" customHeight="1" x14ac:dyDescent="0.3">
      <c r="B43" s="40"/>
      <c r="C43" s="41"/>
      <c r="D43" s="41"/>
      <c r="E43" s="41"/>
      <c r="F43" s="41"/>
      <c r="G43" s="41"/>
      <c r="H43" s="41"/>
      <c r="I43" s="117"/>
      <c r="J43" s="41"/>
      <c r="K43" s="44"/>
    </row>
    <row r="44" spans="2:11" s="1" customFormat="1" ht="14.4" customHeight="1" x14ac:dyDescent="0.3">
      <c r="B44" s="40"/>
      <c r="C44" s="36" t="s">
        <v>18</v>
      </c>
      <c r="D44" s="41"/>
      <c r="E44" s="41"/>
      <c r="F44" s="41"/>
      <c r="G44" s="41"/>
      <c r="H44" s="41"/>
      <c r="I44" s="117"/>
      <c r="J44" s="41"/>
      <c r="K44" s="44"/>
    </row>
    <row r="45" spans="2:11" s="1" customFormat="1" ht="16.5" customHeight="1" x14ac:dyDescent="0.3">
      <c r="B45" s="40"/>
      <c r="C45" s="41"/>
      <c r="D45" s="41"/>
      <c r="E45" s="377" t="str">
        <f>E7</f>
        <v>Projekt energeticky úsporných opatření ZŠ Palmovka</v>
      </c>
      <c r="F45" s="378"/>
      <c r="G45" s="378"/>
      <c r="H45" s="378"/>
      <c r="I45" s="117"/>
      <c r="J45" s="41"/>
      <c r="K45" s="44"/>
    </row>
    <row r="46" spans="2:11" s="1" customFormat="1" ht="14.4" customHeight="1" x14ac:dyDescent="0.3">
      <c r="B46" s="40"/>
      <c r="C46" s="36" t="s">
        <v>93</v>
      </c>
      <c r="D46" s="41"/>
      <c r="E46" s="41"/>
      <c r="F46" s="41"/>
      <c r="G46" s="41"/>
      <c r="H46" s="41"/>
      <c r="I46" s="117"/>
      <c r="J46" s="41"/>
      <c r="K46" s="44"/>
    </row>
    <row r="47" spans="2:11" s="1" customFormat="1" ht="17.25" customHeight="1" x14ac:dyDescent="0.3">
      <c r="B47" s="40"/>
      <c r="C47" s="41"/>
      <c r="D47" s="41"/>
      <c r="E47" s="379" t="str">
        <f>E9</f>
        <v>SO  01 - Architektonicko-stavební řešení</v>
      </c>
      <c r="F47" s="380"/>
      <c r="G47" s="380"/>
      <c r="H47" s="380"/>
      <c r="I47" s="117"/>
      <c r="J47" s="41"/>
      <c r="K47" s="44"/>
    </row>
    <row r="48" spans="2:11" s="1" customFormat="1" ht="6.9" customHeight="1" x14ac:dyDescent="0.3">
      <c r="B48" s="40"/>
      <c r="C48" s="41"/>
      <c r="D48" s="41"/>
      <c r="E48" s="41"/>
      <c r="F48" s="41"/>
      <c r="G48" s="41"/>
      <c r="H48" s="41"/>
      <c r="I48" s="117"/>
      <c r="J48" s="41"/>
      <c r="K48" s="44"/>
    </row>
    <row r="49" spans="2:47" s="1" customFormat="1" ht="18" customHeight="1" x14ac:dyDescent="0.3">
      <c r="B49" s="40"/>
      <c r="C49" s="36" t="s">
        <v>24</v>
      </c>
      <c r="D49" s="41"/>
      <c r="E49" s="41"/>
      <c r="F49" s="34" t="str">
        <f>F12</f>
        <v>Palmovka 8/468, Praha 8 - Libeň</v>
      </c>
      <c r="G49" s="41"/>
      <c r="H49" s="41"/>
      <c r="I49" s="118" t="s">
        <v>26</v>
      </c>
      <c r="J49" s="119" t="str">
        <f>IF(J12="","",J12)</f>
        <v>9. 3. 2018</v>
      </c>
      <c r="K49" s="44"/>
    </row>
    <row r="50" spans="2:47" s="1" customFormat="1" ht="6.9" customHeight="1" x14ac:dyDescent="0.3">
      <c r="B50" s="40"/>
      <c r="C50" s="41"/>
      <c r="D50" s="41"/>
      <c r="E50" s="41"/>
      <c r="F50" s="41"/>
      <c r="G50" s="41"/>
      <c r="H50" s="41"/>
      <c r="I50" s="117"/>
      <c r="J50" s="41"/>
      <c r="K50" s="44"/>
    </row>
    <row r="51" spans="2:47" s="1" customFormat="1" ht="13.2" x14ac:dyDescent="0.3">
      <c r="B51" s="40"/>
      <c r="C51" s="36" t="s">
        <v>28</v>
      </c>
      <c r="D51" s="41"/>
      <c r="E51" s="41"/>
      <c r="F51" s="34" t="str">
        <f>E15</f>
        <v>Městská část Praha 8</v>
      </c>
      <c r="G51" s="41"/>
      <c r="H51" s="41"/>
      <c r="I51" s="118" t="s">
        <v>34</v>
      </c>
      <c r="J51" s="368" t="str">
        <f>E21</f>
        <v>D-plus, projektová a inženýrská a.s.</v>
      </c>
      <c r="K51" s="44"/>
    </row>
    <row r="52" spans="2:47" s="1" customFormat="1" ht="14.4" customHeight="1" x14ac:dyDescent="0.3">
      <c r="B52" s="40"/>
      <c r="C52" s="36" t="s">
        <v>32</v>
      </c>
      <c r="D52" s="41"/>
      <c r="E52" s="41"/>
      <c r="F52" s="34" t="str">
        <f>IF(E18="","",E18)</f>
        <v/>
      </c>
      <c r="G52" s="41"/>
      <c r="H52" s="41"/>
      <c r="I52" s="117"/>
      <c r="J52" s="372"/>
      <c r="K52" s="44"/>
    </row>
    <row r="53" spans="2:47" s="1" customFormat="1" ht="10.35" customHeight="1" x14ac:dyDescent="0.3">
      <c r="B53" s="40"/>
      <c r="C53" s="41"/>
      <c r="D53" s="41"/>
      <c r="E53" s="41"/>
      <c r="F53" s="41"/>
      <c r="G53" s="41"/>
      <c r="H53" s="41"/>
      <c r="I53" s="117"/>
      <c r="J53" s="41"/>
      <c r="K53" s="44"/>
    </row>
    <row r="54" spans="2:47" s="1" customFormat="1" ht="29.25" customHeight="1" x14ac:dyDescent="0.3">
      <c r="B54" s="40"/>
      <c r="C54" s="143" t="s">
        <v>96</v>
      </c>
      <c r="D54" s="131"/>
      <c r="E54" s="131"/>
      <c r="F54" s="131"/>
      <c r="G54" s="131"/>
      <c r="H54" s="131"/>
      <c r="I54" s="144"/>
      <c r="J54" s="145" t="s">
        <v>97</v>
      </c>
      <c r="K54" s="146"/>
    </row>
    <row r="55" spans="2:47" s="1" customFormat="1" ht="10.35" customHeight="1" x14ac:dyDescent="0.3">
      <c r="B55" s="40"/>
      <c r="C55" s="41"/>
      <c r="D55" s="41"/>
      <c r="E55" s="41"/>
      <c r="F55" s="41"/>
      <c r="G55" s="41"/>
      <c r="H55" s="41"/>
      <c r="I55" s="117"/>
      <c r="J55" s="41"/>
      <c r="K55" s="44"/>
    </row>
    <row r="56" spans="2:47" s="1" customFormat="1" ht="29.25" customHeight="1" x14ac:dyDescent="0.3">
      <c r="B56" s="40"/>
      <c r="C56" s="147" t="s">
        <v>98</v>
      </c>
      <c r="D56" s="41"/>
      <c r="E56" s="41"/>
      <c r="F56" s="41"/>
      <c r="G56" s="41"/>
      <c r="H56" s="41"/>
      <c r="I56" s="117"/>
      <c r="J56" s="127">
        <f>J91</f>
        <v>0</v>
      </c>
      <c r="K56" s="44"/>
      <c r="AU56" s="23" t="s">
        <v>99</v>
      </c>
    </row>
    <row r="57" spans="2:47" s="7" customFormat="1" ht="24.9" customHeight="1" x14ac:dyDescent="0.3">
      <c r="B57" s="148"/>
      <c r="C57" s="149"/>
      <c r="D57" s="150" t="s">
        <v>100</v>
      </c>
      <c r="E57" s="151"/>
      <c r="F57" s="151"/>
      <c r="G57" s="151"/>
      <c r="H57" s="151"/>
      <c r="I57" s="152"/>
      <c r="J57" s="153">
        <f>J92</f>
        <v>0</v>
      </c>
      <c r="K57" s="154"/>
    </row>
    <row r="58" spans="2:47" s="8" customFormat="1" ht="19.95" customHeight="1" x14ac:dyDescent="0.3">
      <c r="B58" s="155"/>
      <c r="C58" s="156"/>
      <c r="D58" s="157" t="s">
        <v>101</v>
      </c>
      <c r="E58" s="158"/>
      <c r="F58" s="158"/>
      <c r="G58" s="158"/>
      <c r="H58" s="158"/>
      <c r="I58" s="159"/>
      <c r="J58" s="160">
        <f>J93</f>
        <v>0</v>
      </c>
      <c r="K58" s="161"/>
    </row>
    <row r="59" spans="2:47" s="8" customFormat="1" ht="19.95" customHeight="1" x14ac:dyDescent="0.3">
      <c r="B59" s="155"/>
      <c r="C59" s="156"/>
      <c r="D59" s="157" t="s">
        <v>102</v>
      </c>
      <c r="E59" s="158"/>
      <c r="F59" s="158"/>
      <c r="G59" s="158"/>
      <c r="H59" s="158"/>
      <c r="I59" s="159"/>
      <c r="J59" s="160">
        <f>J101</f>
        <v>0</v>
      </c>
      <c r="K59" s="161"/>
    </row>
    <row r="60" spans="2:47" s="8" customFormat="1" ht="19.95" customHeight="1" x14ac:dyDescent="0.3">
      <c r="B60" s="155"/>
      <c r="C60" s="156"/>
      <c r="D60" s="157" t="s">
        <v>103</v>
      </c>
      <c r="E60" s="158"/>
      <c r="F60" s="158"/>
      <c r="G60" s="158"/>
      <c r="H60" s="158"/>
      <c r="I60" s="159"/>
      <c r="J60" s="160">
        <f>J221</f>
        <v>0</v>
      </c>
      <c r="K60" s="161"/>
    </row>
    <row r="61" spans="2:47" s="8" customFormat="1" ht="19.95" customHeight="1" x14ac:dyDescent="0.3">
      <c r="B61" s="155"/>
      <c r="C61" s="156"/>
      <c r="D61" s="157" t="s">
        <v>104</v>
      </c>
      <c r="E61" s="158"/>
      <c r="F61" s="158"/>
      <c r="G61" s="158"/>
      <c r="H61" s="158"/>
      <c r="I61" s="159"/>
      <c r="J61" s="160">
        <f>J297</f>
        <v>0</v>
      </c>
      <c r="K61" s="161"/>
    </row>
    <row r="62" spans="2:47" s="8" customFormat="1" ht="19.95" customHeight="1" x14ac:dyDescent="0.3">
      <c r="B62" s="155"/>
      <c r="C62" s="156"/>
      <c r="D62" s="157" t="s">
        <v>105</v>
      </c>
      <c r="E62" s="158"/>
      <c r="F62" s="158"/>
      <c r="G62" s="158"/>
      <c r="H62" s="158"/>
      <c r="I62" s="159"/>
      <c r="J62" s="160">
        <f>J324</f>
        <v>0</v>
      </c>
      <c r="K62" s="161"/>
    </row>
    <row r="63" spans="2:47" s="7" customFormat="1" ht="24.9" customHeight="1" x14ac:dyDescent="0.3">
      <c r="B63" s="148"/>
      <c r="C63" s="149"/>
      <c r="D63" s="150" t="s">
        <v>106</v>
      </c>
      <c r="E63" s="151"/>
      <c r="F63" s="151"/>
      <c r="G63" s="151"/>
      <c r="H63" s="151"/>
      <c r="I63" s="152"/>
      <c r="J63" s="153">
        <f>J327</f>
        <v>0</v>
      </c>
      <c r="K63" s="154"/>
    </row>
    <row r="64" spans="2:47" s="8" customFormat="1" ht="19.95" customHeight="1" x14ac:dyDescent="0.3">
      <c r="B64" s="155"/>
      <c r="C64" s="156"/>
      <c r="D64" s="157" t="s">
        <v>107</v>
      </c>
      <c r="E64" s="158"/>
      <c r="F64" s="158"/>
      <c r="G64" s="158"/>
      <c r="H64" s="158"/>
      <c r="I64" s="159"/>
      <c r="J64" s="160">
        <f>J328</f>
        <v>0</v>
      </c>
      <c r="K64" s="161"/>
    </row>
    <row r="65" spans="2:12" s="8" customFormat="1" ht="19.95" customHeight="1" x14ac:dyDescent="0.3">
      <c r="B65" s="155"/>
      <c r="C65" s="156"/>
      <c r="D65" s="157" t="s">
        <v>108</v>
      </c>
      <c r="E65" s="158"/>
      <c r="F65" s="158"/>
      <c r="G65" s="158"/>
      <c r="H65" s="158"/>
      <c r="I65" s="159"/>
      <c r="J65" s="160">
        <f>J397</f>
        <v>0</v>
      </c>
      <c r="K65" s="161"/>
    </row>
    <row r="66" spans="2:12" s="8" customFormat="1" ht="19.95" customHeight="1" x14ac:dyDescent="0.3">
      <c r="B66" s="155"/>
      <c r="C66" s="156"/>
      <c r="D66" s="157" t="s">
        <v>109</v>
      </c>
      <c r="E66" s="158"/>
      <c r="F66" s="158"/>
      <c r="G66" s="158"/>
      <c r="H66" s="158"/>
      <c r="I66" s="159"/>
      <c r="J66" s="160">
        <f>J452</f>
        <v>0</v>
      </c>
      <c r="K66" s="161"/>
    </row>
    <row r="67" spans="2:12" s="8" customFormat="1" ht="19.95" customHeight="1" x14ac:dyDescent="0.3">
      <c r="B67" s="155"/>
      <c r="C67" s="156"/>
      <c r="D67" s="157" t="s">
        <v>110</v>
      </c>
      <c r="E67" s="158"/>
      <c r="F67" s="158"/>
      <c r="G67" s="158"/>
      <c r="H67" s="158"/>
      <c r="I67" s="159"/>
      <c r="J67" s="160">
        <f>J459</f>
        <v>0</v>
      </c>
      <c r="K67" s="161"/>
    </row>
    <row r="68" spans="2:12" s="8" customFormat="1" ht="19.95" customHeight="1" x14ac:dyDescent="0.3">
      <c r="B68" s="155"/>
      <c r="C68" s="156"/>
      <c r="D68" s="157" t="s">
        <v>111</v>
      </c>
      <c r="E68" s="158"/>
      <c r="F68" s="158"/>
      <c r="G68" s="158"/>
      <c r="H68" s="158"/>
      <c r="I68" s="159"/>
      <c r="J68" s="160">
        <f>J494</f>
        <v>0</v>
      </c>
      <c r="K68" s="161"/>
    </row>
    <row r="69" spans="2:12" s="8" customFormat="1" ht="19.95" customHeight="1" x14ac:dyDescent="0.3">
      <c r="B69" s="155"/>
      <c r="C69" s="156"/>
      <c r="D69" s="157" t="s">
        <v>112</v>
      </c>
      <c r="E69" s="158"/>
      <c r="F69" s="158"/>
      <c r="G69" s="158"/>
      <c r="H69" s="158"/>
      <c r="I69" s="159"/>
      <c r="J69" s="160">
        <f>J523</f>
        <v>0</v>
      </c>
      <c r="K69" s="161"/>
    </row>
    <row r="70" spans="2:12" s="8" customFormat="1" ht="19.95" customHeight="1" x14ac:dyDescent="0.3">
      <c r="B70" s="155"/>
      <c r="C70" s="156"/>
      <c r="D70" s="157" t="s">
        <v>113</v>
      </c>
      <c r="E70" s="158"/>
      <c r="F70" s="158"/>
      <c r="G70" s="158"/>
      <c r="H70" s="158"/>
      <c r="I70" s="159"/>
      <c r="J70" s="160">
        <f>J653</f>
        <v>0</v>
      </c>
      <c r="K70" s="161"/>
    </row>
    <row r="71" spans="2:12" s="8" customFormat="1" ht="19.95" customHeight="1" x14ac:dyDescent="0.3">
      <c r="B71" s="155"/>
      <c r="C71" s="156"/>
      <c r="D71" s="157" t="s">
        <v>114</v>
      </c>
      <c r="E71" s="158"/>
      <c r="F71" s="158"/>
      <c r="G71" s="158"/>
      <c r="H71" s="158"/>
      <c r="I71" s="159"/>
      <c r="J71" s="160">
        <f>J682</f>
        <v>0</v>
      </c>
      <c r="K71" s="161"/>
    </row>
    <row r="72" spans="2:12" s="1" customFormat="1" ht="21.75" customHeight="1" x14ac:dyDescent="0.3">
      <c r="B72" s="40"/>
      <c r="C72" s="41"/>
      <c r="D72" s="41"/>
      <c r="E72" s="41"/>
      <c r="F72" s="41"/>
      <c r="G72" s="41"/>
      <c r="H72" s="41"/>
      <c r="I72" s="117"/>
      <c r="J72" s="41"/>
      <c r="K72" s="44"/>
    </row>
    <row r="73" spans="2:12" s="1" customFormat="1" ht="6.9" customHeight="1" x14ac:dyDescent="0.3">
      <c r="B73" s="55"/>
      <c r="C73" s="56"/>
      <c r="D73" s="56"/>
      <c r="E73" s="56"/>
      <c r="F73" s="56"/>
      <c r="G73" s="56"/>
      <c r="H73" s="56"/>
      <c r="I73" s="138"/>
      <c r="J73" s="56"/>
      <c r="K73" s="57"/>
    </row>
    <row r="77" spans="2:12" s="1" customFormat="1" ht="6.9" customHeight="1" x14ac:dyDescent="0.3">
      <c r="B77" s="58"/>
      <c r="C77" s="59"/>
      <c r="D77" s="59"/>
      <c r="E77" s="59"/>
      <c r="F77" s="59"/>
      <c r="G77" s="59"/>
      <c r="H77" s="59"/>
      <c r="I77" s="141"/>
      <c r="J77" s="59"/>
      <c r="K77" s="59"/>
      <c r="L77" s="60"/>
    </row>
    <row r="78" spans="2:12" s="1" customFormat="1" ht="36.9" customHeight="1" x14ac:dyDescent="0.3">
      <c r="B78" s="40"/>
      <c r="C78" s="61" t="s">
        <v>115</v>
      </c>
      <c r="D78" s="62"/>
      <c r="E78" s="62"/>
      <c r="F78" s="62"/>
      <c r="G78" s="62"/>
      <c r="H78" s="62"/>
      <c r="I78" s="162"/>
      <c r="J78" s="62"/>
      <c r="K78" s="62"/>
      <c r="L78" s="60"/>
    </row>
    <row r="79" spans="2:12" s="1" customFormat="1" ht="6.9" customHeight="1" x14ac:dyDescent="0.3">
      <c r="B79" s="40"/>
      <c r="C79" s="62"/>
      <c r="D79" s="62"/>
      <c r="E79" s="62"/>
      <c r="F79" s="62"/>
      <c r="G79" s="62"/>
      <c r="H79" s="62"/>
      <c r="I79" s="162"/>
      <c r="J79" s="62"/>
      <c r="K79" s="62"/>
      <c r="L79" s="60"/>
    </row>
    <row r="80" spans="2:12" s="1" customFormat="1" ht="14.4" customHeight="1" x14ac:dyDescent="0.3">
      <c r="B80" s="40"/>
      <c r="C80" s="64" t="s">
        <v>18</v>
      </c>
      <c r="D80" s="62"/>
      <c r="E80" s="62"/>
      <c r="F80" s="62"/>
      <c r="G80" s="62"/>
      <c r="H80" s="62"/>
      <c r="I80" s="162"/>
      <c r="J80" s="62"/>
      <c r="K80" s="62"/>
      <c r="L80" s="60"/>
    </row>
    <row r="81" spans="2:65" s="1" customFormat="1" ht="16.5" customHeight="1" x14ac:dyDescent="0.3">
      <c r="B81" s="40"/>
      <c r="C81" s="62"/>
      <c r="D81" s="62"/>
      <c r="E81" s="373" t="str">
        <f>E7</f>
        <v>Projekt energeticky úsporných opatření ZŠ Palmovka</v>
      </c>
      <c r="F81" s="374"/>
      <c r="G81" s="374"/>
      <c r="H81" s="374"/>
      <c r="I81" s="162"/>
      <c r="J81" s="62"/>
      <c r="K81" s="62"/>
      <c r="L81" s="60"/>
    </row>
    <row r="82" spans="2:65" s="1" customFormat="1" ht="14.4" customHeight="1" x14ac:dyDescent="0.3">
      <c r="B82" s="40"/>
      <c r="C82" s="64" t="s">
        <v>93</v>
      </c>
      <c r="D82" s="62"/>
      <c r="E82" s="62"/>
      <c r="F82" s="62"/>
      <c r="G82" s="62"/>
      <c r="H82" s="62"/>
      <c r="I82" s="162"/>
      <c r="J82" s="62"/>
      <c r="K82" s="62"/>
      <c r="L82" s="60"/>
    </row>
    <row r="83" spans="2:65" s="1" customFormat="1" ht="17.25" customHeight="1" x14ac:dyDescent="0.3">
      <c r="B83" s="40"/>
      <c r="C83" s="62"/>
      <c r="D83" s="62"/>
      <c r="E83" s="337" t="str">
        <f>E9</f>
        <v>SO  01 - Architektonicko-stavební řešení</v>
      </c>
      <c r="F83" s="375"/>
      <c r="G83" s="375"/>
      <c r="H83" s="375"/>
      <c r="I83" s="162"/>
      <c r="J83" s="62"/>
      <c r="K83" s="62"/>
      <c r="L83" s="60"/>
    </row>
    <row r="84" spans="2:65" s="1" customFormat="1" ht="6.9" customHeight="1" x14ac:dyDescent="0.3">
      <c r="B84" s="40"/>
      <c r="C84" s="62"/>
      <c r="D84" s="62"/>
      <c r="E84" s="62"/>
      <c r="F84" s="62"/>
      <c r="G84" s="62"/>
      <c r="H84" s="62"/>
      <c r="I84" s="162"/>
      <c r="J84" s="62"/>
      <c r="K84" s="62"/>
      <c r="L84" s="60"/>
    </row>
    <row r="85" spans="2:65" s="1" customFormat="1" ht="18" customHeight="1" x14ac:dyDescent="0.3">
      <c r="B85" s="40"/>
      <c r="C85" s="64" t="s">
        <v>24</v>
      </c>
      <c r="D85" s="62"/>
      <c r="E85" s="62"/>
      <c r="F85" s="163" t="str">
        <f>F12</f>
        <v>Palmovka 8/468, Praha 8 - Libeň</v>
      </c>
      <c r="G85" s="62"/>
      <c r="H85" s="62"/>
      <c r="I85" s="164" t="s">
        <v>26</v>
      </c>
      <c r="J85" s="72" t="str">
        <f>IF(J12="","",J12)</f>
        <v>9. 3. 2018</v>
      </c>
      <c r="K85" s="62"/>
      <c r="L85" s="60"/>
    </row>
    <row r="86" spans="2:65" s="1" customFormat="1" ht="6.9" customHeight="1" x14ac:dyDescent="0.3">
      <c r="B86" s="40"/>
      <c r="C86" s="62"/>
      <c r="D86" s="62"/>
      <c r="E86" s="62"/>
      <c r="F86" s="62"/>
      <c r="G86" s="62"/>
      <c r="H86" s="62"/>
      <c r="I86" s="162"/>
      <c r="J86" s="62"/>
      <c r="K86" s="62"/>
      <c r="L86" s="60"/>
    </row>
    <row r="87" spans="2:65" s="1" customFormat="1" ht="13.2" x14ac:dyDescent="0.3">
      <c r="B87" s="40"/>
      <c r="C87" s="64" t="s">
        <v>28</v>
      </c>
      <c r="D87" s="62"/>
      <c r="E87" s="62"/>
      <c r="F87" s="163" t="str">
        <f>E15</f>
        <v>Městská část Praha 8</v>
      </c>
      <c r="G87" s="62"/>
      <c r="H87" s="62"/>
      <c r="I87" s="164" t="s">
        <v>34</v>
      </c>
      <c r="J87" s="163" t="str">
        <f>E21</f>
        <v>D-plus, projektová a inženýrská a.s.</v>
      </c>
      <c r="K87" s="62"/>
      <c r="L87" s="60"/>
    </row>
    <row r="88" spans="2:65" s="1" customFormat="1" ht="14.4" customHeight="1" x14ac:dyDescent="0.3">
      <c r="B88" s="40"/>
      <c r="C88" s="64" t="s">
        <v>32</v>
      </c>
      <c r="D88" s="62"/>
      <c r="E88" s="62"/>
      <c r="F88" s="163" t="str">
        <f>IF(E18="","",E18)</f>
        <v/>
      </c>
      <c r="G88" s="62"/>
      <c r="H88" s="62"/>
      <c r="I88" s="162"/>
      <c r="J88" s="62"/>
      <c r="K88" s="62"/>
      <c r="L88" s="60"/>
    </row>
    <row r="89" spans="2:65" s="1" customFormat="1" ht="10.35" customHeight="1" x14ac:dyDescent="0.3">
      <c r="B89" s="40"/>
      <c r="C89" s="62"/>
      <c r="D89" s="62"/>
      <c r="E89" s="62"/>
      <c r="F89" s="62"/>
      <c r="G89" s="62"/>
      <c r="H89" s="62"/>
      <c r="I89" s="162"/>
      <c r="J89" s="62"/>
      <c r="K89" s="62"/>
      <c r="L89" s="60"/>
    </row>
    <row r="90" spans="2:65" s="9" customFormat="1" ht="29.25" customHeight="1" x14ac:dyDescent="0.3">
      <c r="B90" s="165"/>
      <c r="C90" s="166" t="s">
        <v>116</v>
      </c>
      <c r="D90" s="167" t="s">
        <v>58</v>
      </c>
      <c r="E90" s="167" t="s">
        <v>54</v>
      </c>
      <c r="F90" s="167" t="s">
        <v>117</v>
      </c>
      <c r="G90" s="167" t="s">
        <v>118</v>
      </c>
      <c r="H90" s="167" t="s">
        <v>119</v>
      </c>
      <c r="I90" s="168" t="s">
        <v>120</v>
      </c>
      <c r="J90" s="167" t="s">
        <v>97</v>
      </c>
      <c r="K90" s="169" t="s">
        <v>121</v>
      </c>
      <c r="L90" s="170"/>
      <c r="M90" s="80" t="s">
        <v>122</v>
      </c>
      <c r="N90" s="81" t="s">
        <v>43</v>
      </c>
      <c r="O90" s="81" t="s">
        <v>123</v>
      </c>
      <c r="P90" s="81" t="s">
        <v>124</v>
      </c>
      <c r="Q90" s="81" t="s">
        <v>125</v>
      </c>
      <c r="R90" s="81" t="s">
        <v>126</v>
      </c>
      <c r="S90" s="81" t="s">
        <v>127</v>
      </c>
      <c r="T90" s="82" t="s">
        <v>128</v>
      </c>
    </row>
    <row r="91" spans="2:65" s="1" customFormat="1" ht="29.25" customHeight="1" x14ac:dyDescent="0.35">
      <c r="B91" s="40"/>
      <c r="C91" s="86" t="s">
        <v>98</v>
      </c>
      <c r="D91" s="62"/>
      <c r="E91" s="62"/>
      <c r="F91" s="62"/>
      <c r="G91" s="62"/>
      <c r="H91" s="62"/>
      <c r="I91" s="162"/>
      <c r="J91" s="171">
        <f>BK91</f>
        <v>0</v>
      </c>
      <c r="K91" s="62"/>
      <c r="L91" s="60"/>
      <c r="M91" s="83"/>
      <c r="N91" s="84"/>
      <c r="O91" s="84"/>
      <c r="P91" s="172">
        <f>P92+P327</f>
        <v>0</v>
      </c>
      <c r="Q91" s="84"/>
      <c r="R91" s="172">
        <f>R92+R327</f>
        <v>14.400418119999998</v>
      </c>
      <c r="S91" s="84"/>
      <c r="T91" s="173">
        <f>T92+T327</f>
        <v>96.620305000000002</v>
      </c>
      <c r="AT91" s="23" t="s">
        <v>72</v>
      </c>
      <c r="AU91" s="23" t="s">
        <v>99</v>
      </c>
      <c r="BK91" s="174">
        <f>BK92+BK327</f>
        <v>0</v>
      </c>
    </row>
    <row r="92" spans="2:65" s="10" customFormat="1" ht="37.35" customHeight="1" x14ac:dyDescent="0.35">
      <c r="B92" s="175"/>
      <c r="C92" s="176"/>
      <c r="D92" s="177" t="s">
        <v>72</v>
      </c>
      <c r="E92" s="178" t="s">
        <v>129</v>
      </c>
      <c r="F92" s="178" t="s">
        <v>130</v>
      </c>
      <c r="G92" s="176"/>
      <c r="H92" s="176"/>
      <c r="I92" s="179"/>
      <c r="J92" s="180">
        <f>BK92</f>
        <v>0</v>
      </c>
      <c r="K92" s="176"/>
      <c r="L92" s="181"/>
      <c r="M92" s="182"/>
      <c r="N92" s="183"/>
      <c r="O92" s="183"/>
      <c r="P92" s="184">
        <f>P93+P101+P221+P297+P324</f>
        <v>0</v>
      </c>
      <c r="Q92" s="183"/>
      <c r="R92" s="184">
        <f>R93+R101+R221+R297+R324</f>
        <v>13.936763239999998</v>
      </c>
      <c r="S92" s="183"/>
      <c r="T92" s="185">
        <f>T93+T101+T221+T297+T324</f>
        <v>96.390304999999998</v>
      </c>
      <c r="AR92" s="186" t="s">
        <v>81</v>
      </c>
      <c r="AT92" s="187" t="s">
        <v>72</v>
      </c>
      <c r="AU92" s="187" t="s">
        <v>73</v>
      </c>
      <c r="AY92" s="186" t="s">
        <v>131</v>
      </c>
      <c r="BK92" s="188">
        <f>BK93+BK101+BK221+BK297+BK324</f>
        <v>0</v>
      </c>
    </row>
    <row r="93" spans="2:65" s="10" customFormat="1" ht="19.95" customHeight="1" x14ac:dyDescent="0.35">
      <c r="B93" s="175"/>
      <c r="C93" s="176"/>
      <c r="D93" s="177" t="s">
        <v>72</v>
      </c>
      <c r="E93" s="189" t="s">
        <v>132</v>
      </c>
      <c r="F93" s="189" t="s">
        <v>133</v>
      </c>
      <c r="G93" s="176"/>
      <c r="H93" s="176"/>
      <c r="I93" s="179"/>
      <c r="J93" s="190">
        <f>BK93</f>
        <v>0</v>
      </c>
      <c r="K93" s="176"/>
      <c r="L93" s="181"/>
      <c r="M93" s="182"/>
      <c r="N93" s="183"/>
      <c r="O93" s="183"/>
      <c r="P93" s="184">
        <f>SUM(P94:P100)</f>
        <v>0</v>
      </c>
      <c r="Q93" s="183"/>
      <c r="R93" s="184">
        <f>SUM(R94:R100)</f>
        <v>2.6707190999999999</v>
      </c>
      <c r="S93" s="183"/>
      <c r="T93" s="185">
        <f>SUM(T94:T100)</f>
        <v>0</v>
      </c>
      <c r="AR93" s="186" t="s">
        <v>81</v>
      </c>
      <c r="AT93" s="187" t="s">
        <v>72</v>
      </c>
      <c r="AU93" s="187" t="s">
        <v>81</v>
      </c>
      <c r="AY93" s="186" t="s">
        <v>131</v>
      </c>
      <c r="BK93" s="188">
        <f>SUM(BK94:BK100)</f>
        <v>0</v>
      </c>
    </row>
    <row r="94" spans="2:65" s="1" customFormat="1" ht="16.5" customHeight="1" x14ac:dyDescent="0.3">
      <c r="B94" s="40"/>
      <c r="C94" s="191" t="s">
        <v>81</v>
      </c>
      <c r="D94" s="191" t="s">
        <v>134</v>
      </c>
      <c r="E94" s="192" t="s">
        <v>135</v>
      </c>
      <c r="F94" s="193" t="s">
        <v>136</v>
      </c>
      <c r="G94" s="194" t="s">
        <v>137</v>
      </c>
      <c r="H94" s="195">
        <v>0.5</v>
      </c>
      <c r="I94" s="196"/>
      <c r="J94" s="197">
        <f>ROUND(I94*H94,2)</f>
        <v>0</v>
      </c>
      <c r="K94" s="193" t="s">
        <v>23</v>
      </c>
      <c r="L94" s="60"/>
      <c r="M94" s="198" t="s">
        <v>23</v>
      </c>
      <c r="N94" s="199" t="s">
        <v>44</v>
      </c>
      <c r="O94" s="41"/>
      <c r="P94" s="200">
        <f>O94*H94</f>
        <v>0</v>
      </c>
      <c r="Q94" s="200">
        <v>0</v>
      </c>
      <c r="R94" s="200">
        <f>Q94*H94</f>
        <v>0</v>
      </c>
      <c r="S94" s="200">
        <v>0</v>
      </c>
      <c r="T94" s="201">
        <f>S94*H94</f>
        <v>0</v>
      </c>
      <c r="AR94" s="23" t="s">
        <v>138</v>
      </c>
      <c r="AT94" s="23" t="s">
        <v>134</v>
      </c>
      <c r="AU94" s="23" t="s">
        <v>83</v>
      </c>
      <c r="AY94" s="23" t="s">
        <v>131</v>
      </c>
      <c r="BE94" s="202">
        <f>IF(N94="základní",J94,0)</f>
        <v>0</v>
      </c>
      <c r="BF94" s="202">
        <f>IF(N94="snížená",J94,0)</f>
        <v>0</v>
      </c>
      <c r="BG94" s="202">
        <f>IF(N94="zákl. přenesená",J94,0)</f>
        <v>0</v>
      </c>
      <c r="BH94" s="202">
        <f>IF(N94="sníž. přenesená",J94,0)</f>
        <v>0</v>
      </c>
      <c r="BI94" s="202">
        <f>IF(N94="nulová",J94,0)</f>
        <v>0</v>
      </c>
      <c r="BJ94" s="23" t="s">
        <v>81</v>
      </c>
      <c r="BK94" s="202">
        <f>ROUND(I94*H94,2)</f>
        <v>0</v>
      </c>
      <c r="BL94" s="23" t="s">
        <v>138</v>
      </c>
      <c r="BM94" s="23" t="s">
        <v>83</v>
      </c>
    </row>
    <row r="95" spans="2:65" s="1" customFormat="1" x14ac:dyDescent="0.3">
      <c r="B95" s="40"/>
      <c r="C95" s="62"/>
      <c r="D95" s="203" t="s">
        <v>139</v>
      </c>
      <c r="E95" s="62"/>
      <c r="F95" s="204" t="s">
        <v>136</v>
      </c>
      <c r="G95" s="62"/>
      <c r="H95" s="62"/>
      <c r="I95" s="162"/>
      <c r="J95" s="62"/>
      <c r="K95" s="62"/>
      <c r="L95" s="60"/>
      <c r="M95" s="205"/>
      <c r="N95" s="41"/>
      <c r="O95" s="41"/>
      <c r="P95" s="41"/>
      <c r="Q95" s="41"/>
      <c r="R95" s="41"/>
      <c r="S95" s="41"/>
      <c r="T95" s="77"/>
      <c r="AT95" s="23" t="s">
        <v>139</v>
      </c>
      <c r="AU95" s="23" t="s">
        <v>83</v>
      </c>
    </row>
    <row r="96" spans="2:65" s="11" customFormat="1" x14ac:dyDescent="0.3">
      <c r="B96" s="206"/>
      <c r="C96" s="207"/>
      <c r="D96" s="203" t="s">
        <v>140</v>
      </c>
      <c r="E96" s="208" t="s">
        <v>23</v>
      </c>
      <c r="F96" s="209" t="s">
        <v>141</v>
      </c>
      <c r="G96" s="207"/>
      <c r="H96" s="208" t="s">
        <v>23</v>
      </c>
      <c r="I96" s="210"/>
      <c r="J96" s="207"/>
      <c r="K96" s="207"/>
      <c r="L96" s="211"/>
      <c r="M96" s="212"/>
      <c r="N96" s="213"/>
      <c r="O96" s="213"/>
      <c r="P96" s="213"/>
      <c r="Q96" s="213"/>
      <c r="R96" s="213"/>
      <c r="S96" s="213"/>
      <c r="T96" s="214"/>
      <c r="AT96" s="215" t="s">
        <v>140</v>
      </c>
      <c r="AU96" s="215" t="s">
        <v>83</v>
      </c>
      <c r="AV96" s="11" t="s">
        <v>81</v>
      </c>
      <c r="AW96" s="11" t="s">
        <v>36</v>
      </c>
      <c r="AX96" s="11" t="s">
        <v>73</v>
      </c>
      <c r="AY96" s="215" t="s">
        <v>131</v>
      </c>
    </row>
    <row r="97" spans="2:65" s="12" customFormat="1" x14ac:dyDescent="0.3">
      <c r="B97" s="216"/>
      <c r="C97" s="217"/>
      <c r="D97" s="203" t="s">
        <v>140</v>
      </c>
      <c r="E97" s="218" t="s">
        <v>23</v>
      </c>
      <c r="F97" s="219" t="s">
        <v>142</v>
      </c>
      <c r="G97" s="217"/>
      <c r="H97" s="220">
        <v>0.24399999999999999</v>
      </c>
      <c r="I97" s="221"/>
      <c r="J97" s="217"/>
      <c r="K97" s="217"/>
      <c r="L97" s="222"/>
      <c r="M97" s="223"/>
      <c r="N97" s="224"/>
      <c r="O97" s="224"/>
      <c r="P97" s="224"/>
      <c r="Q97" s="224"/>
      <c r="R97" s="224"/>
      <c r="S97" s="224"/>
      <c r="T97" s="225"/>
      <c r="AT97" s="226" t="s">
        <v>140</v>
      </c>
      <c r="AU97" s="226" t="s">
        <v>83</v>
      </c>
      <c r="AV97" s="12" t="s">
        <v>83</v>
      </c>
      <c r="AW97" s="12" t="s">
        <v>36</v>
      </c>
      <c r="AX97" s="12" t="s">
        <v>73</v>
      </c>
      <c r="AY97" s="226" t="s">
        <v>131</v>
      </c>
    </row>
    <row r="98" spans="2:65" s="12" customFormat="1" x14ac:dyDescent="0.3">
      <c r="B98" s="216"/>
      <c r="C98" s="217"/>
      <c r="D98" s="203" t="s">
        <v>140</v>
      </c>
      <c r="E98" s="218" t="s">
        <v>23</v>
      </c>
      <c r="F98" s="219" t="s">
        <v>143</v>
      </c>
      <c r="G98" s="217"/>
      <c r="H98" s="220">
        <v>0.25600000000000001</v>
      </c>
      <c r="I98" s="221"/>
      <c r="J98" s="217"/>
      <c r="K98" s="217"/>
      <c r="L98" s="222"/>
      <c r="M98" s="223"/>
      <c r="N98" s="224"/>
      <c r="O98" s="224"/>
      <c r="P98" s="224"/>
      <c r="Q98" s="224"/>
      <c r="R98" s="224"/>
      <c r="S98" s="224"/>
      <c r="T98" s="225"/>
      <c r="AT98" s="226" t="s">
        <v>140</v>
      </c>
      <c r="AU98" s="226" t="s">
        <v>83</v>
      </c>
      <c r="AV98" s="12" t="s">
        <v>83</v>
      </c>
      <c r="AW98" s="12" t="s">
        <v>36</v>
      </c>
      <c r="AX98" s="12" t="s">
        <v>73</v>
      </c>
      <c r="AY98" s="226" t="s">
        <v>131</v>
      </c>
    </row>
    <row r="99" spans="2:65" s="1" customFormat="1" ht="16.5" customHeight="1" x14ac:dyDescent="0.3">
      <c r="B99" s="40"/>
      <c r="C99" s="191" t="s">
        <v>83</v>
      </c>
      <c r="D99" s="191" t="s">
        <v>134</v>
      </c>
      <c r="E99" s="192" t="s">
        <v>144</v>
      </c>
      <c r="F99" s="193" t="s">
        <v>145</v>
      </c>
      <c r="G99" s="194" t="s">
        <v>146</v>
      </c>
      <c r="H99" s="195">
        <v>55.698</v>
      </c>
      <c r="I99" s="196"/>
      <c r="J99" s="197">
        <f>ROUND(I99*H99,2)</f>
        <v>0</v>
      </c>
      <c r="K99" s="193" t="s">
        <v>147</v>
      </c>
      <c r="L99" s="60"/>
      <c r="M99" s="198" t="s">
        <v>23</v>
      </c>
      <c r="N99" s="199" t="s">
        <v>44</v>
      </c>
      <c r="O99" s="41"/>
      <c r="P99" s="200">
        <f>O99*H99</f>
        <v>0</v>
      </c>
      <c r="Q99" s="200">
        <v>4.795E-2</v>
      </c>
      <c r="R99" s="200">
        <f>Q99*H99</f>
        <v>2.6707190999999999</v>
      </c>
      <c r="S99" s="200">
        <v>0</v>
      </c>
      <c r="T99" s="201">
        <f>S99*H99</f>
        <v>0</v>
      </c>
      <c r="AR99" s="23" t="s">
        <v>138</v>
      </c>
      <c r="AT99" s="23" t="s">
        <v>134</v>
      </c>
      <c r="AU99" s="23" t="s">
        <v>83</v>
      </c>
      <c r="AY99" s="23" t="s">
        <v>131</v>
      </c>
      <c r="BE99" s="202">
        <f>IF(N99="základní",J99,0)</f>
        <v>0</v>
      </c>
      <c r="BF99" s="202">
        <f>IF(N99="snížená",J99,0)</f>
        <v>0</v>
      </c>
      <c r="BG99" s="202">
        <f>IF(N99="zákl. přenesená",J99,0)</f>
        <v>0</v>
      </c>
      <c r="BH99" s="202">
        <f>IF(N99="sníž. přenesená",J99,0)</f>
        <v>0</v>
      </c>
      <c r="BI99" s="202">
        <f>IF(N99="nulová",J99,0)</f>
        <v>0</v>
      </c>
      <c r="BJ99" s="23" t="s">
        <v>81</v>
      </c>
      <c r="BK99" s="202">
        <f>ROUND(I99*H99,2)</f>
        <v>0</v>
      </c>
      <c r="BL99" s="23" t="s">
        <v>138</v>
      </c>
      <c r="BM99" s="23" t="s">
        <v>138</v>
      </c>
    </row>
    <row r="100" spans="2:65" s="1" customFormat="1" x14ac:dyDescent="0.3">
      <c r="B100" s="40"/>
      <c r="C100" s="62"/>
      <c r="D100" s="203" t="s">
        <v>139</v>
      </c>
      <c r="E100" s="62"/>
      <c r="F100" s="204" t="s">
        <v>148</v>
      </c>
      <c r="G100" s="62"/>
      <c r="H100" s="62"/>
      <c r="I100" s="162"/>
      <c r="J100" s="62"/>
      <c r="K100" s="62"/>
      <c r="L100" s="60"/>
      <c r="M100" s="205"/>
      <c r="N100" s="41"/>
      <c r="O100" s="41"/>
      <c r="P100" s="41"/>
      <c r="Q100" s="41"/>
      <c r="R100" s="41"/>
      <c r="S100" s="41"/>
      <c r="T100" s="77"/>
      <c r="AT100" s="23" t="s">
        <v>139</v>
      </c>
      <c r="AU100" s="23" t="s">
        <v>83</v>
      </c>
    </row>
    <row r="101" spans="2:65" s="10" customFormat="1" ht="29.85" customHeight="1" x14ac:dyDescent="0.35">
      <c r="B101" s="175"/>
      <c r="C101" s="176"/>
      <c r="D101" s="177" t="s">
        <v>72</v>
      </c>
      <c r="E101" s="189" t="s">
        <v>149</v>
      </c>
      <c r="F101" s="189" t="s">
        <v>150</v>
      </c>
      <c r="G101" s="176"/>
      <c r="H101" s="176"/>
      <c r="I101" s="179"/>
      <c r="J101" s="190">
        <f>BK101</f>
        <v>0</v>
      </c>
      <c r="K101" s="176"/>
      <c r="L101" s="181"/>
      <c r="M101" s="182"/>
      <c r="N101" s="183"/>
      <c r="O101" s="183"/>
      <c r="P101" s="184">
        <f>SUM(P102:P220)</f>
        <v>0</v>
      </c>
      <c r="Q101" s="183"/>
      <c r="R101" s="184">
        <f>SUM(R102:R220)</f>
        <v>11.248606639999998</v>
      </c>
      <c r="S101" s="183"/>
      <c r="T101" s="185">
        <f>SUM(T102:T220)</f>
        <v>0</v>
      </c>
      <c r="AR101" s="186" t="s">
        <v>81</v>
      </c>
      <c r="AT101" s="187" t="s">
        <v>72</v>
      </c>
      <c r="AU101" s="187" t="s">
        <v>81</v>
      </c>
      <c r="AY101" s="186" t="s">
        <v>131</v>
      </c>
      <c r="BK101" s="188">
        <f>SUM(BK102:BK220)</f>
        <v>0</v>
      </c>
    </row>
    <row r="102" spans="2:65" s="1" customFormat="1" ht="16.5" customHeight="1" x14ac:dyDescent="0.3">
      <c r="B102" s="40"/>
      <c r="C102" s="191" t="s">
        <v>132</v>
      </c>
      <c r="D102" s="191" t="s">
        <v>134</v>
      </c>
      <c r="E102" s="192" t="s">
        <v>151</v>
      </c>
      <c r="F102" s="193" t="s">
        <v>152</v>
      </c>
      <c r="G102" s="194" t="s">
        <v>146</v>
      </c>
      <c r="H102" s="195">
        <v>300</v>
      </c>
      <c r="I102" s="196"/>
      <c r="J102" s="197">
        <f>ROUND(I102*H102,2)</f>
        <v>0</v>
      </c>
      <c r="K102" s="193" t="s">
        <v>147</v>
      </c>
      <c r="L102" s="60"/>
      <c r="M102" s="198" t="s">
        <v>23</v>
      </c>
      <c r="N102" s="199" t="s">
        <v>44</v>
      </c>
      <c r="O102" s="41"/>
      <c r="P102" s="200">
        <f>O102*H102</f>
        <v>0</v>
      </c>
      <c r="Q102" s="200">
        <v>0</v>
      </c>
      <c r="R102" s="200">
        <f>Q102*H102</f>
        <v>0</v>
      </c>
      <c r="S102" s="200">
        <v>0</v>
      </c>
      <c r="T102" s="201">
        <f>S102*H102</f>
        <v>0</v>
      </c>
      <c r="AR102" s="23" t="s">
        <v>138</v>
      </c>
      <c r="AT102" s="23" t="s">
        <v>134</v>
      </c>
      <c r="AU102" s="23" t="s">
        <v>83</v>
      </c>
      <c r="AY102" s="23" t="s">
        <v>131</v>
      </c>
      <c r="BE102" s="202">
        <f>IF(N102="základní",J102,0)</f>
        <v>0</v>
      </c>
      <c r="BF102" s="202">
        <f>IF(N102="snížená",J102,0)</f>
        <v>0</v>
      </c>
      <c r="BG102" s="202">
        <f>IF(N102="zákl. přenesená",J102,0)</f>
        <v>0</v>
      </c>
      <c r="BH102" s="202">
        <f>IF(N102="sníž. přenesená",J102,0)</f>
        <v>0</v>
      </c>
      <c r="BI102" s="202">
        <f>IF(N102="nulová",J102,0)</f>
        <v>0</v>
      </c>
      <c r="BJ102" s="23" t="s">
        <v>81</v>
      </c>
      <c r="BK102" s="202">
        <f>ROUND(I102*H102,2)</f>
        <v>0</v>
      </c>
      <c r="BL102" s="23" t="s">
        <v>138</v>
      </c>
      <c r="BM102" s="23" t="s">
        <v>149</v>
      </c>
    </row>
    <row r="103" spans="2:65" s="1" customFormat="1" ht="24" x14ac:dyDescent="0.3">
      <c r="B103" s="40"/>
      <c r="C103" s="62"/>
      <c r="D103" s="203" t="s">
        <v>139</v>
      </c>
      <c r="E103" s="62"/>
      <c r="F103" s="204" t="s">
        <v>153</v>
      </c>
      <c r="G103" s="62"/>
      <c r="H103" s="62"/>
      <c r="I103" s="162"/>
      <c r="J103" s="62"/>
      <c r="K103" s="62"/>
      <c r="L103" s="60"/>
      <c r="M103" s="205"/>
      <c r="N103" s="41"/>
      <c r="O103" s="41"/>
      <c r="P103" s="41"/>
      <c r="Q103" s="41"/>
      <c r="R103" s="41"/>
      <c r="S103" s="41"/>
      <c r="T103" s="77"/>
      <c r="AT103" s="23" t="s">
        <v>139</v>
      </c>
      <c r="AU103" s="23" t="s">
        <v>83</v>
      </c>
    </row>
    <row r="104" spans="2:65" s="11" customFormat="1" x14ac:dyDescent="0.3">
      <c r="B104" s="206"/>
      <c r="C104" s="207"/>
      <c r="D104" s="203" t="s">
        <v>140</v>
      </c>
      <c r="E104" s="208" t="s">
        <v>23</v>
      </c>
      <c r="F104" s="209" t="s">
        <v>154</v>
      </c>
      <c r="G104" s="207"/>
      <c r="H104" s="208" t="s">
        <v>23</v>
      </c>
      <c r="I104" s="210"/>
      <c r="J104" s="207"/>
      <c r="K104" s="207"/>
      <c r="L104" s="211"/>
      <c r="M104" s="212"/>
      <c r="N104" s="213"/>
      <c r="O104" s="213"/>
      <c r="P104" s="213"/>
      <c r="Q104" s="213"/>
      <c r="R104" s="213"/>
      <c r="S104" s="213"/>
      <c r="T104" s="214"/>
      <c r="AT104" s="215" t="s">
        <v>140</v>
      </c>
      <c r="AU104" s="215" t="s">
        <v>83</v>
      </c>
      <c r="AV104" s="11" t="s">
        <v>81</v>
      </c>
      <c r="AW104" s="11" t="s">
        <v>36</v>
      </c>
      <c r="AX104" s="11" t="s">
        <v>73</v>
      </c>
      <c r="AY104" s="215" t="s">
        <v>131</v>
      </c>
    </row>
    <row r="105" spans="2:65" s="12" customFormat="1" x14ac:dyDescent="0.3">
      <c r="B105" s="216"/>
      <c r="C105" s="217"/>
      <c r="D105" s="203" t="s">
        <v>140</v>
      </c>
      <c r="E105" s="218" t="s">
        <v>23</v>
      </c>
      <c r="F105" s="219" t="s">
        <v>155</v>
      </c>
      <c r="G105" s="217"/>
      <c r="H105" s="220">
        <v>300</v>
      </c>
      <c r="I105" s="221"/>
      <c r="J105" s="217"/>
      <c r="K105" s="217"/>
      <c r="L105" s="222"/>
      <c r="M105" s="223"/>
      <c r="N105" s="224"/>
      <c r="O105" s="224"/>
      <c r="P105" s="224"/>
      <c r="Q105" s="224"/>
      <c r="R105" s="224"/>
      <c r="S105" s="224"/>
      <c r="T105" s="225"/>
      <c r="AT105" s="226" t="s">
        <v>140</v>
      </c>
      <c r="AU105" s="226" t="s">
        <v>83</v>
      </c>
      <c r="AV105" s="12" t="s">
        <v>83</v>
      </c>
      <c r="AW105" s="12" t="s">
        <v>36</v>
      </c>
      <c r="AX105" s="12" t="s">
        <v>73</v>
      </c>
      <c r="AY105" s="226" t="s">
        <v>131</v>
      </c>
    </row>
    <row r="106" spans="2:65" s="1" customFormat="1" ht="16.5" customHeight="1" x14ac:dyDescent="0.3">
      <c r="B106" s="40"/>
      <c r="C106" s="191" t="s">
        <v>138</v>
      </c>
      <c r="D106" s="191" t="s">
        <v>134</v>
      </c>
      <c r="E106" s="192" t="s">
        <v>156</v>
      </c>
      <c r="F106" s="193" t="s">
        <v>157</v>
      </c>
      <c r="G106" s="194" t="s">
        <v>158</v>
      </c>
      <c r="H106" s="195">
        <v>371.32</v>
      </c>
      <c r="I106" s="196"/>
      <c r="J106" s="197">
        <f>ROUND(I106*H106,2)</f>
        <v>0</v>
      </c>
      <c r="K106" s="193" t="s">
        <v>147</v>
      </c>
      <c r="L106" s="60"/>
      <c r="M106" s="198" t="s">
        <v>23</v>
      </c>
      <c r="N106" s="199" t="s">
        <v>44</v>
      </c>
      <c r="O106" s="41"/>
      <c r="P106" s="200">
        <f>O106*H106</f>
        <v>0</v>
      </c>
      <c r="Q106" s="200">
        <v>1.5E-3</v>
      </c>
      <c r="R106" s="200">
        <f>Q106*H106</f>
        <v>0.55698000000000003</v>
      </c>
      <c r="S106" s="200">
        <v>0</v>
      </c>
      <c r="T106" s="201">
        <f>S106*H106</f>
        <v>0</v>
      </c>
      <c r="AR106" s="23" t="s">
        <v>138</v>
      </c>
      <c r="AT106" s="23" t="s">
        <v>134</v>
      </c>
      <c r="AU106" s="23" t="s">
        <v>83</v>
      </c>
      <c r="AY106" s="23" t="s">
        <v>131</v>
      </c>
      <c r="BE106" s="202">
        <f>IF(N106="základní",J106,0)</f>
        <v>0</v>
      </c>
      <c r="BF106" s="202">
        <f>IF(N106="snížená",J106,0)</f>
        <v>0</v>
      </c>
      <c r="BG106" s="202">
        <f>IF(N106="zákl. přenesená",J106,0)</f>
        <v>0</v>
      </c>
      <c r="BH106" s="202">
        <f>IF(N106="sníž. přenesená",J106,0)</f>
        <v>0</v>
      </c>
      <c r="BI106" s="202">
        <f>IF(N106="nulová",J106,0)</f>
        <v>0</v>
      </c>
      <c r="BJ106" s="23" t="s">
        <v>81</v>
      </c>
      <c r="BK106" s="202">
        <f>ROUND(I106*H106,2)</f>
        <v>0</v>
      </c>
      <c r="BL106" s="23" t="s">
        <v>138</v>
      </c>
      <c r="BM106" s="23" t="s">
        <v>159</v>
      </c>
    </row>
    <row r="107" spans="2:65" s="1" customFormat="1" x14ac:dyDescent="0.3">
      <c r="B107" s="40"/>
      <c r="C107" s="62"/>
      <c r="D107" s="203" t="s">
        <v>139</v>
      </c>
      <c r="E107" s="62"/>
      <c r="F107" s="204" t="s">
        <v>160</v>
      </c>
      <c r="G107" s="62"/>
      <c r="H107" s="62"/>
      <c r="I107" s="162"/>
      <c r="J107" s="62"/>
      <c r="K107" s="62"/>
      <c r="L107" s="60"/>
      <c r="M107" s="205"/>
      <c r="N107" s="41"/>
      <c r="O107" s="41"/>
      <c r="P107" s="41"/>
      <c r="Q107" s="41"/>
      <c r="R107" s="41"/>
      <c r="S107" s="41"/>
      <c r="T107" s="77"/>
      <c r="AT107" s="23" t="s">
        <v>139</v>
      </c>
      <c r="AU107" s="23" t="s">
        <v>83</v>
      </c>
    </row>
    <row r="108" spans="2:65" s="11" customFormat="1" x14ac:dyDescent="0.3">
      <c r="B108" s="206"/>
      <c r="C108" s="207"/>
      <c r="D108" s="203" t="s">
        <v>140</v>
      </c>
      <c r="E108" s="208" t="s">
        <v>23</v>
      </c>
      <c r="F108" s="209" t="s">
        <v>161</v>
      </c>
      <c r="G108" s="207"/>
      <c r="H108" s="208" t="s">
        <v>23</v>
      </c>
      <c r="I108" s="210"/>
      <c r="J108" s="207"/>
      <c r="K108" s="207"/>
      <c r="L108" s="211"/>
      <c r="M108" s="212"/>
      <c r="N108" s="213"/>
      <c r="O108" s="213"/>
      <c r="P108" s="213"/>
      <c r="Q108" s="213"/>
      <c r="R108" s="213"/>
      <c r="S108" s="213"/>
      <c r="T108" s="214"/>
      <c r="AT108" s="215" t="s">
        <v>140</v>
      </c>
      <c r="AU108" s="215" t="s">
        <v>83</v>
      </c>
      <c r="AV108" s="11" t="s">
        <v>81</v>
      </c>
      <c r="AW108" s="11" t="s">
        <v>36</v>
      </c>
      <c r="AX108" s="11" t="s">
        <v>73</v>
      </c>
      <c r="AY108" s="215" t="s">
        <v>131</v>
      </c>
    </row>
    <row r="109" spans="2:65" s="12" customFormat="1" x14ac:dyDescent="0.3">
      <c r="B109" s="216"/>
      <c r="C109" s="217"/>
      <c r="D109" s="203" t="s">
        <v>140</v>
      </c>
      <c r="E109" s="218" t="s">
        <v>23</v>
      </c>
      <c r="F109" s="219" t="s">
        <v>162</v>
      </c>
      <c r="G109" s="217"/>
      <c r="H109" s="220">
        <v>25.11</v>
      </c>
      <c r="I109" s="221"/>
      <c r="J109" s="217"/>
      <c r="K109" s="217"/>
      <c r="L109" s="222"/>
      <c r="M109" s="223"/>
      <c r="N109" s="224"/>
      <c r="O109" s="224"/>
      <c r="P109" s="224"/>
      <c r="Q109" s="224"/>
      <c r="R109" s="224"/>
      <c r="S109" s="224"/>
      <c r="T109" s="225"/>
      <c r="AT109" s="226" t="s">
        <v>140</v>
      </c>
      <c r="AU109" s="226" t="s">
        <v>83</v>
      </c>
      <c r="AV109" s="12" t="s">
        <v>83</v>
      </c>
      <c r="AW109" s="12" t="s">
        <v>36</v>
      </c>
      <c r="AX109" s="12" t="s">
        <v>73</v>
      </c>
      <c r="AY109" s="226" t="s">
        <v>131</v>
      </c>
    </row>
    <row r="110" spans="2:65" s="12" customFormat="1" x14ac:dyDescent="0.3">
      <c r="B110" s="216"/>
      <c r="C110" s="217"/>
      <c r="D110" s="203" t="s">
        <v>140</v>
      </c>
      <c r="E110" s="218" t="s">
        <v>23</v>
      </c>
      <c r="F110" s="219" t="s">
        <v>163</v>
      </c>
      <c r="G110" s="217"/>
      <c r="H110" s="220">
        <v>77.7</v>
      </c>
      <c r="I110" s="221"/>
      <c r="J110" s="217"/>
      <c r="K110" s="217"/>
      <c r="L110" s="222"/>
      <c r="M110" s="223"/>
      <c r="N110" s="224"/>
      <c r="O110" s="224"/>
      <c r="P110" s="224"/>
      <c r="Q110" s="224"/>
      <c r="R110" s="224"/>
      <c r="S110" s="224"/>
      <c r="T110" s="225"/>
      <c r="AT110" s="226" t="s">
        <v>140</v>
      </c>
      <c r="AU110" s="226" t="s">
        <v>83</v>
      </c>
      <c r="AV110" s="12" t="s">
        <v>83</v>
      </c>
      <c r="AW110" s="12" t="s">
        <v>36</v>
      </c>
      <c r="AX110" s="12" t="s">
        <v>73</v>
      </c>
      <c r="AY110" s="226" t="s">
        <v>131</v>
      </c>
    </row>
    <row r="111" spans="2:65" s="12" customFormat="1" x14ac:dyDescent="0.3">
      <c r="B111" s="216"/>
      <c r="C111" s="217"/>
      <c r="D111" s="203" t="s">
        <v>140</v>
      </c>
      <c r="E111" s="218" t="s">
        <v>23</v>
      </c>
      <c r="F111" s="219" t="s">
        <v>164</v>
      </c>
      <c r="G111" s="217"/>
      <c r="H111" s="220">
        <v>77.7</v>
      </c>
      <c r="I111" s="221"/>
      <c r="J111" s="217"/>
      <c r="K111" s="217"/>
      <c r="L111" s="222"/>
      <c r="M111" s="223"/>
      <c r="N111" s="224"/>
      <c r="O111" s="224"/>
      <c r="P111" s="224"/>
      <c r="Q111" s="224"/>
      <c r="R111" s="224"/>
      <c r="S111" s="224"/>
      <c r="T111" s="225"/>
      <c r="AT111" s="226" t="s">
        <v>140</v>
      </c>
      <c r="AU111" s="226" t="s">
        <v>83</v>
      </c>
      <c r="AV111" s="12" t="s">
        <v>83</v>
      </c>
      <c r="AW111" s="12" t="s">
        <v>36</v>
      </c>
      <c r="AX111" s="12" t="s">
        <v>73</v>
      </c>
      <c r="AY111" s="226" t="s">
        <v>131</v>
      </c>
    </row>
    <row r="112" spans="2:65" s="12" customFormat="1" x14ac:dyDescent="0.3">
      <c r="B112" s="216"/>
      <c r="C112" s="217"/>
      <c r="D112" s="203" t="s">
        <v>140</v>
      </c>
      <c r="E112" s="218" t="s">
        <v>23</v>
      </c>
      <c r="F112" s="219" t="s">
        <v>165</v>
      </c>
      <c r="G112" s="217"/>
      <c r="H112" s="220">
        <v>25.08</v>
      </c>
      <c r="I112" s="221"/>
      <c r="J112" s="217"/>
      <c r="K112" s="217"/>
      <c r="L112" s="222"/>
      <c r="M112" s="223"/>
      <c r="N112" s="224"/>
      <c r="O112" s="224"/>
      <c r="P112" s="224"/>
      <c r="Q112" s="224"/>
      <c r="R112" s="224"/>
      <c r="S112" s="224"/>
      <c r="T112" s="225"/>
      <c r="AT112" s="226" t="s">
        <v>140</v>
      </c>
      <c r="AU112" s="226" t="s">
        <v>83</v>
      </c>
      <c r="AV112" s="12" t="s">
        <v>83</v>
      </c>
      <c r="AW112" s="12" t="s">
        <v>36</v>
      </c>
      <c r="AX112" s="12" t="s">
        <v>73</v>
      </c>
      <c r="AY112" s="226" t="s">
        <v>131</v>
      </c>
    </row>
    <row r="113" spans="2:65" s="12" customFormat="1" x14ac:dyDescent="0.3">
      <c r="B113" s="216"/>
      <c r="C113" s="217"/>
      <c r="D113" s="203" t="s">
        <v>140</v>
      </c>
      <c r="E113" s="218" t="s">
        <v>23</v>
      </c>
      <c r="F113" s="219" t="s">
        <v>166</v>
      </c>
      <c r="G113" s="217"/>
      <c r="H113" s="220">
        <v>62.4</v>
      </c>
      <c r="I113" s="221"/>
      <c r="J113" s="217"/>
      <c r="K113" s="217"/>
      <c r="L113" s="222"/>
      <c r="M113" s="223"/>
      <c r="N113" s="224"/>
      <c r="O113" s="224"/>
      <c r="P113" s="224"/>
      <c r="Q113" s="224"/>
      <c r="R113" s="224"/>
      <c r="S113" s="224"/>
      <c r="T113" s="225"/>
      <c r="AT113" s="226" t="s">
        <v>140</v>
      </c>
      <c r="AU113" s="226" t="s">
        <v>83</v>
      </c>
      <c r="AV113" s="12" t="s">
        <v>83</v>
      </c>
      <c r="AW113" s="12" t="s">
        <v>36</v>
      </c>
      <c r="AX113" s="12" t="s">
        <v>73</v>
      </c>
      <c r="AY113" s="226" t="s">
        <v>131</v>
      </c>
    </row>
    <row r="114" spans="2:65" s="12" customFormat="1" x14ac:dyDescent="0.3">
      <c r="B114" s="216"/>
      <c r="C114" s="217"/>
      <c r="D114" s="203" t="s">
        <v>140</v>
      </c>
      <c r="E114" s="218" t="s">
        <v>23</v>
      </c>
      <c r="F114" s="219" t="s">
        <v>167</v>
      </c>
      <c r="G114" s="217"/>
      <c r="H114" s="220">
        <v>25.17</v>
      </c>
      <c r="I114" s="221"/>
      <c r="J114" s="217"/>
      <c r="K114" s="217"/>
      <c r="L114" s="222"/>
      <c r="M114" s="223"/>
      <c r="N114" s="224"/>
      <c r="O114" s="224"/>
      <c r="P114" s="224"/>
      <c r="Q114" s="224"/>
      <c r="R114" s="224"/>
      <c r="S114" s="224"/>
      <c r="T114" s="225"/>
      <c r="AT114" s="226" t="s">
        <v>140</v>
      </c>
      <c r="AU114" s="226" t="s">
        <v>83</v>
      </c>
      <c r="AV114" s="12" t="s">
        <v>83</v>
      </c>
      <c r="AW114" s="12" t="s">
        <v>36</v>
      </c>
      <c r="AX114" s="12" t="s">
        <v>73</v>
      </c>
      <c r="AY114" s="226" t="s">
        <v>131</v>
      </c>
    </row>
    <row r="115" spans="2:65" s="12" customFormat="1" x14ac:dyDescent="0.3">
      <c r="B115" s="216"/>
      <c r="C115" s="217"/>
      <c r="D115" s="203" t="s">
        <v>140</v>
      </c>
      <c r="E115" s="218" t="s">
        <v>23</v>
      </c>
      <c r="F115" s="219" t="s">
        <v>168</v>
      </c>
      <c r="G115" s="217"/>
      <c r="H115" s="220">
        <v>8.26</v>
      </c>
      <c r="I115" s="221"/>
      <c r="J115" s="217"/>
      <c r="K115" s="217"/>
      <c r="L115" s="222"/>
      <c r="M115" s="223"/>
      <c r="N115" s="224"/>
      <c r="O115" s="224"/>
      <c r="P115" s="224"/>
      <c r="Q115" s="224"/>
      <c r="R115" s="224"/>
      <c r="S115" s="224"/>
      <c r="T115" s="225"/>
      <c r="AT115" s="226" t="s">
        <v>140</v>
      </c>
      <c r="AU115" s="226" t="s">
        <v>83</v>
      </c>
      <c r="AV115" s="12" t="s">
        <v>83</v>
      </c>
      <c r="AW115" s="12" t="s">
        <v>36</v>
      </c>
      <c r="AX115" s="12" t="s">
        <v>73</v>
      </c>
      <c r="AY115" s="226" t="s">
        <v>131</v>
      </c>
    </row>
    <row r="116" spans="2:65" s="12" customFormat="1" x14ac:dyDescent="0.3">
      <c r="B116" s="216"/>
      <c r="C116" s="217"/>
      <c r="D116" s="203" t="s">
        <v>140</v>
      </c>
      <c r="E116" s="218" t="s">
        <v>23</v>
      </c>
      <c r="F116" s="219" t="s">
        <v>169</v>
      </c>
      <c r="G116" s="217"/>
      <c r="H116" s="220">
        <v>15.69</v>
      </c>
      <c r="I116" s="221"/>
      <c r="J116" s="217"/>
      <c r="K116" s="217"/>
      <c r="L116" s="222"/>
      <c r="M116" s="223"/>
      <c r="N116" s="224"/>
      <c r="O116" s="224"/>
      <c r="P116" s="224"/>
      <c r="Q116" s="224"/>
      <c r="R116" s="224"/>
      <c r="S116" s="224"/>
      <c r="T116" s="225"/>
      <c r="AT116" s="226" t="s">
        <v>140</v>
      </c>
      <c r="AU116" s="226" t="s">
        <v>83</v>
      </c>
      <c r="AV116" s="12" t="s">
        <v>83</v>
      </c>
      <c r="AW116" s="12" t="s">
        <v>36</v>
      </c>
      <c r="AX116" s="12" t="s">
        <v>73</v>
      </c>
      <c r="AY116" s="226" t="s">
        <v>131</v>
      </c>
    </row>
    <row r="117" spans="2:65" s="12" customFormat="1" x14ac:dyDescent="0.3">
      <c r="B117" s="216"/>
      <c r="C117" s="217"/>
      <c r="D117" s="203" t="s">
        <v>140</v>
      </c>
      <c r="E117" s="218" t="s">
        <v>23</v>
      </c>
      <c r="F117" s="219" t="s">
        <v>170</v>
      </c>
      <c r="G117" s="217"/>
      <c r="H117" s="220">
        <v>5.0999999999999996</v>
      </c>
      <c r="I117" s="221"/>
      <c r="J117" s="217"/>
      <c r="K117" s="217"/>
      <c r="L117" s="222"/>
      <c r="M117" s="223"/>
      <c r="N117" s="224"/>
      <c r="O117" s="224"/>
      <c r="P117" s="224"/>
      <c r="Q117" s="224"/>
      <c r="R117" s="224"/>
      <c r="S117" s="224"/>
      <c r="T117" s="225"/>
      <c r="AT117" s="226" t="s">
        <v>140</v>
      </c>
      <c r="AU117" s="226" t="s">
        <v>83</v>
      </c>
      <c r="AV117" s="12" t="s">
        <v>83</v>
      </c>
      <c r="AW117" s="12" t="s">
        <v>36</v>
      </c>
      <c r="AX117" s="12" t="s">
        <v>73</v>
      </c>
      <c r="AY117" s="226" t="s">
        <v>131</v>
      </c>
    </row>
    <row r="118" spans="2:65" s="12" customFormat="1" x14ac:dyDescent="0.3">
      <c r="B118" s="216"/>
      <c r="C118" s="217"/>
      <c r="D118" s="203" t="s">
        <v>140</v>
      </c>
      <c r="E118" s="218" t="s">
        <v>23</v>
      </c>
      <c r="F118" s="219" t="s">
        <v>171</v>
      </c>
      <c r="G118" s="217"/>
      <c r="H118" s="220">
        <v>12</v>
      </c>
      <c r="I118" s="221"/>
      <c r="J118" s="217"/>
      <c r="K118" s="217"/>
      <c r="L118" s="222"/>
      <c r="M118" s="223"/>
      <c r="N118" s="224"/>
      <c r="O118" s="224"/>
      <c r="P118" s="224"/>
      <c r="Q118" s="224"/>
      <c r="R118" s="224"/>
      <c r="S118" s="224"/>
      <c r="T118" s="225"/>
      <c r="AT118" s="226" t="s">
        <v>140</v>
      </c>
      <c r="AU118" s="226" t="s">
        <v>83</v>
      </c>
      <c r="AV118" s="12" t="s">
        <v>83</v>
      </c>
      <c r="AW118" s="12" t="s">
        <v>36</v>
      </c>
      <c r="AX118" s="12" t="s">
        <v>73</v>
      </c>
      <c r="AY118" s="226" t="s">
        <v>131</v>
      </c>
    </row>
    <row r="119" spans="2:65" s="12" customFormat="1" x14ac:dyDescent="0.3">
      <c r="B119" s="216"/>
      <c r="C119" s="217"/>
      <c r="D119" s="203" t="s">
        <v>140</v>
      </c>
      <c r="E119" s="218" t="s">
        <v>23</v>
      </c>
      <c r="F119" s="219" t="s">
        <v>172</v>
      </c>
      <c r="G119" s="217"/>
      <c r="H119" s="220">
        <v>18</v>
      </c>
      <c r="I119" s="221"/>
      <c r="J119" s="217"/>
      <c r="K119" s="217"/>
      <c r="L119" s="222"/>
      <c r="M119" s="223"/>
      <c r="N119" s="224"/>
      <c r="O119" s="224"/>
      <c r="P119" s="224"/>
      <c r="Q119" s="224"/>
      <c r="R119" s="224"/>
      <c r="S119" s="224"/>
      <c r="T119" s="225"/>
      <c r="AT119" s="226" t="s">
        <v>140</v>
      </c>
      <c r="AU119" s="226" t="s">
        <v>83</v>
      </c>
      <c r="AV119" s="12" t="s">
        <v>83</v>
      </c>
      <c r="AW119" s="12" t="s">
        <v>36</v>
      </c>
      <c r="AX119" s="12" t="s">
        <v>73</v>
      </c>
      <c r="AY119" s="226" t="s">
        <v>131</v>
      </c>
    </row>
    <row r="120" spans="2:65" s="12" customFormat="1" x14ac:dyDescent="0.3">
      <c r="B120" s="216"/>
      <c r="C120" s="217"/>
      <c r="D120" s="203" t="s">
        <v>140</v>
      </c>
      <c r="E120" s="218" t="s">
        <v>23</v>
      </c>
      <c r="F120" s="219" t="s">
        <v>173</v>
      </c>
      <c r="G120" s="217"/>
      <c r="H120" s="220">
        <v>6.37</v>
      </c>
      <c r="I120" s="221"/>
      <c r="J120" s="217"/>
      <c r="K120" s="217"/>
      <c r="L120" s="222"/>
      <c r="M120" s="223"/>
      <c r="N120" s="224"/>
      <c r="O120" s="224"/>
      <c r="P120" s="224"/>
      <c r="Q120" s="224"/>
      <c r="R120" s="224"/>
      <c r="S120" s="224"/>
      <c r="T120" s="225"/>
      <c r="AT120" s="226" t="s">
        <v>140</v>
      </c>
      <c r="AU120" s="226" t="s">
        <v>83</v>
      </c>
      <c r="AV120" s="12" t="s">
        <v>83</v>
      </c>
      <c r="AW120" s="12" t="s">
        <v>36</v>
      </c>
      <c r="AX120" s="12" t="s">
        <v>73</v>
      </c>
      <c r="AY120" s="226" t="s">
        <v>131</v>
      </c>
    </row>
    <row r="121" spans="2:65" s="12" customFormat="1" x14ac:dyDescent="0.3">
      <c r="B121" s="216"/>
      <c r="C121" s="217"/>
      <c r="D121" s="203" t="s">
        <v>140</v>
      </c>
      <c r="E121" s="218" t="s">
        <v>23</v>
      </c>
      <c r="F121" s="219" t="s">
        <v>174</v>
      </c>
      <c r="G121" s="217"/>
      <c r="H121" s="220">
        <v>12.74</v>
      </c>
      <c r="I121" s="221"/>
      <c r="J121" s="217"/>
      <c r="K121" s="217"/>
      <c r="L121" s="222"/>
      <c r="M121" s="223"/>
      <c r="N121" s="224"/>
      <c r="O121" s="224"/>
      <c r="P121" s="224"/>
      <c r="Q121" s="224"/>
      <c r="R121" s="224"/>
      <c r="S121" s="224"/>
      <c r="T121" s="225"/>
      <c r="AT121" s="226" t="s">
        <v>140</v>
      </c>
      <c r="AU121" s="226" t="s">
        <v>83</v>
      </c>
      <c r="AV121" s="12" t="s">
        <v>83</v>
      </c>
      <c r="AW121" s="12" t="s">
        <v>36</v>
      </c>
      <c r="AX121" s="12" t="s">
        <v>73</v>
      </c>
      <c r="AY121" s="226" t="s">
        <v>131</v>
      </c>
    </row>
    <row r="122" spans="2:65" s="1" customFormat="1" ht="25.5" customHeight="1" x14ac:dyDescent="0.3">
      <c r="B122" s="40"/>
      <c r="C122" s="191" t="s">
        <v>175</v>
      </c>
      <c r="D122" s="191" t="s">
        <v>134</v>
      </c>
      <c r="E122" s="192" t="s">
        <v>176</v>
      </c>
      <c r="F122" s="193" t="s">
        <v>177</v>
      </c>
      <c r="G122" s="194" t="s">
        <v>146</v>
      </c>
      <c r="H122" s="195">
        <v>12.984</v>
      </c>
      <c r="I122" s="196"/>
      <c r="J122" s="197">
        <f>ROUND(I122*H122,2)</f>
        <v>0</v>
      </c>
      <c r="K122" s="193" t="s">
        <v>147</v>
      </c>
      <c r="L122" s="60"/>
      <c r="M122" s="198" t="s">
        <v>23</v>
      </c>
      <c r="N122" s="199" t="s">
        <v>44</v>
      </c>
      <c r="O122" s="41"/>
      <c r="P122" s="200">
        <f>O122*H122</f>
        <v>0</v>
      </c>
      <c r="Q122" s="200">
        <v>1.255E-2</v>
      </c>
      <c r="R122" s="200">
        <f>Q122*H122</f>
        <v>0.16294920000000002</v>
      </c>
      <c r="S122" s="200">
        <v>0</v>
      </c>
      <c r="T122" s="201">
        <f>S122*H122</f>
        <v>0</v>
      </c>
      <c r="AR122" s="23" t="s">
        <v>138</v>
      </c>
      <c r="AT122" s="23" t="s">
        <v>134</v>
      </c>
      <c r="AU122" s="23" t="s">
        <v>83</v>
      </c>
      <c r="AY122" s="23" t="s">
        <v>131</v>
      </c>
      <c r="BE122" s="202">
        <f>IF(N122="základní",J122,0)</f>
        <v>0</v>
      </c>
      <c r="BF122" s="202">
        <f>IF(N122="snížená",J122,0)</f>
        <v>0</v>
      </c>
      <c r="BG122" s="202">
        <f>IF(N122="zákl. přenesená",J122,0)</f>
        <v>0</v>
      </c>
      <c r="BH122" s="202">
        <f>IF(N122="sníž. přenesená",J122,0)</f>
        <v>0</v>
      </c>
      <c r="BI122" s="202">
        <f>IF(N122="nulová",J122,0)</f>
        <v>0</v>
      </c>
      <c r="BJ122" s="23" t="s">
        <v>81</v>
      </c>
      <c r="BK122" s="202">
        <f>ROUND(I122*H122,2)</f>
        <v>0</v>
      </c>
      <c r="BL122" s="23" t="s">
        <v>138</v>
      </c>
      <c r="BM122" s="23" t="s">
        <v>178</v>
      </c>
    </row>
    <row r="123" spans="2:65" s="1" customFormat="1" ht="24" x14ac:dyDescent="0.3">
      <c r="B123" s="40"/>
      <c r="C123" s="62"/>
      <c r="D123" s="203" t="s">
        <v>139</v>
      </c>
      <c r="E123" s="62"/>
      <c r="F123" s="204" t="s">
        <v>179</v>
      </c>
      <c r="G123" s="62"/>
      <c r="H123" s="62"/>
      <c r="I123" s="162"/>
      <c r="J123" s="62"/>
      <c r="K123" s="62"/>
      <c r="L123" s="60"/>
      <c r="M123" s="205"/>
      <c r="N123" s="41"/>
      <c r="O123" s="41"/>
      <c r="P123" s="41"/>
      <c r="Q123" s="41"/>
      <c r="R123" s="41"/>
      <c r="S123" s="41"/>
      <c r="T123" s="77"/>
      <c r="AT123" s="23" t="s">
        <v>139</v>
      </c>
      <c r="AU123" s="23" t="s">
        <v>83</v>
      </c>
    </row>
    <row r="124" spans="2:65" s="11" customFormat="1" x14ac:dyDescent="0.3">
      <c r="B124" s="206"/>
      <c r="C124" s="207"/>
      <c r="D124" s="203" t="s">
        <v>140</v>
      </c>
      <c r="E124" s="208" t="s">
        <v>23</v>
      </c>
      <c r="F124" s="209" t="s">
        <v>180</v>
      </c>
      <c r="G124" s="207"/>
      <c r="H124" s="208" t="s">
        <v>23</v>
      </c>
      <c r="I124" s="210"/>
      <c r="J124" s="207"/>
      <c r="K124" s="207"/>
      <c r="L124" s="211"/>
      <c r="M124" s="212"/>
      <c r="N124" s="213"/>
      <c r="O124" s="213"/>
      <c r="P124" s="213"/>
      <c r="Q124" s="213"/>
      <c r="R124" s="213"/>
      <c r="S124" s="213"/>
      <c r="T124" s="214"/>
      <c r="AT124" s="215" t="s">
        <v>140</v>
      </c>
      <c r="AU124" s="215" t="s">
        <v>83</v>
      </c>
      <c r="AV124" s="11" t="s">
        <v>81</v>
      </c>
      <c r="AW124" s="11" t="s">
        <v>36</v>
      </c>
      <c r="AX124" s="11" t="s">
        <v>73</v>
      </c>
      <c r="AY124" s="215" t="s">
        <v>131</v>
      </c>
    </row>
    <row r="125" spans="2:65" s="12" customFormat="1" x14ac:dyDescent="0.3">
      <c r="B125" s="216"/>
      <c r="C125" s="217"/>
      <c r="D125" s="203" t="s">
        <v>140</v>
      </c>
      <c r="E125" s="218" t="s">
        <v>23</v>
      </c>
      <c r="F125" s="219" t="s">
        <v>181</v>
      </c>
      <c r="G125" s="217"/>
      <c r="H125" s="220">
        <v>1.0860000000000001</v>
      </c>
      <c r="I125" s="221"/>
      <c r="J125" s="217"/>
      <c r="K125" s="217"/>
      <c r="L125" s="222"/>
      <c r="M125" s="223"/>
      <c r="N125" s="224"/>
      <c r="O125" s="224"/>
      <c r="P125" s="224"/>
      <c r="Q125" s="224"/>
      <c r="R125" s="224"/>
      <c r="S125" s="224"/>
      <c r="T125" s="225"/>
      <c r="AT125" s="226" t="s">
        <v>140</v>
      </c>
      <c r="AU125" s="226" t="s">
        <v>83</v>
      </c>
      <c r="AV125" s="12" t="s">
        <v>83</v>
      </c>
      <c r="AW125" s="12" t="s">
        <v>36</v>
      </c>
      <c r="AX125" s="12" t="s">
        <v>73</v>
      </c>
      <c r="AY125" s="226" t="s">
        <v>131</v>
      </c>
    </row>
    <row r="126" spans="2:65" s="12" customFormat="1" x14ac:dyDescent="0.3">
      <c r="B126" s="216"/>
      <c r="C126" s="217"/>
      <c r="D126" s="203" t="s">
        <v>140</v>
      </c>
      <c r="E126" s="218" t="s">
        <v>23</v>
      </c>
      <c r="F126" s="219" t="s">
        <v>182</v>
      </c>
      <c r="G126" s="217"/>
      <c r="H126" s="220">
        <v>2.42</v>
      </c>
      <c r="I126" s="221"/>
      <c r="J126" s="217"/>
      <c r="K126" s="217"/>
      <c r="L126" s="222"/>
      <c r="M126" s="223"/>
      <c r="N126" s="224"/>
      <c r="O126" s="224"/>
      <c r="P126" s="224"/>
      <c r="Q126" s="224"/>
      <c r="R126" s="224"/>
      <c r="S126" s="224"/>
      <c r="T126" s="225"/>
      <c r="AT126" s="226" t="s">
        <v>140</v>
      </c>
      <c r="AU126" s="226" t="s">
        <v>83</v>
      </c>
      <c r="AV126" s="12" t="s">
        <v>83</v>
      </c>
      <c r="AW126" s="12" t="s">
        <v>36</v>
      </c>
      <c r="AX126" s="12" t="s">
        <v>73</v>
      </c>
      <c r="AY126" s="226" t="s">
        <v>131</v>
      </c>
    </row>
    <row r="127" spans="2:65" s="12" customFormat="1" x14ac:dyDescent="0.3">
      <c r="B127" s="216"/>
      <c r="C127" s="217"/>
      <c r="D127" s="203" t="s">
        <v>140</v>
      </c>
      <c r="E127" s="218" t="s">
        <v>23</v>
      </c>
      <c r="F127" s="219" t="s">
        <v>183</v>
      </c>
      <c r="G127" s="217"/>
      <c r="H127" s="220">
        <v>2.46</v>
      </c>
      <c r="I127" s="221"/>
      <c r="J127" s="217"/>
      <c r="K127" s="217"/>
      <c r="L127" s="222"/>
      <c r="M127" s="223"/>
      <c r="N127" s="224"/>
      <c r="O127" s="224"/>
      <c r="P127" s="224"/>
      <c r="Q127" s="224"/>
      <c r="R127" s="224"/>
      <c r="S127" s="224"/>
      <c r="T127" s="225"/>
      <c r="AT127" s="226" t="s">
        <v>140</v>
      </c>
      <c r="AU127" s="226" t="s">
        <v>83</v>
      </c>
      <c r="AV127" s="12" t="s">
        <v>83</v>
      </c>
      <c r="AW127" s="12" t="s">
        <v>36</v>
      </c>
      <c r="AX127" s="12" t="s">
        <v>73</v>
      </c>
      <c r="AY127" s="226" t="s">
        <v>131</v>
      </c>
    </row>
    <row r="128" spans="2:65" s="12" customFormat="1" x14ac:dyDescent="0.3">
      <c r="B128" s="216"/>
      <c r="C128" s="217"/>
      <c r="D128" s="203" t="s">
        <v>140</v>
      </c>
      <c r="E128" s="218" t="s">
        <v>23</v>
      </c>
      <c r="F128" s="219" t="s">
        <v>184</v>
      </c>
      <c r="G128" s="217"/>
      <c r="H128" s="220">
        <v>1.0920000000000001</v>
      </c>
      <c r="I128" s="221"/>
      <c r="J128" s="217"/>
      <c r="K128" s="217"/>
      <c r="L128" s="222"/>
      <c r="M128" s="223"/>
      <c r="N128" s="224"/>
      <c r="O128" s="224"/>
      <c r="P128" s="224"/>
      <c r="Q128" s="224"/>
      <c r="R128" s="224"/>
      <c r="S128" s="224"/>
      <c r="T128" s="225"/>
      <c r="AT128" s="226" t="s">
        <v>140</v>
      </c>
      <c r="AU128" s="226" t="s">
        <v>83</v>
      </c>
      <c r="AV128" s="12" t="s">
        <v>83</v>
      </c>
      <c r="AW128" s="12" t="s">
        <v>36</v>
      </c>
      <c r="AX128" s="12" t="s">
        <v>73</v>
      </c>
      <c r="AY128" s="226" t="s">
        <v>131</v>
      </c>
    </row>
    <row r="129" spans="2:65" s="12" customFormat="1" x14ac:dyDescent="0.3">
      <c r="B129" s="216"/>
      <c r="C129" s="217"/>
      <c r="D129" s="203" t="s">
        <v>140</v>
      </c>
      <c r="E129" s="218" t="s">
        <v>23</v>
      </c>
      <c r="F129" s="219" t="s">
        <v>185</v>
      </c>
      <c r="G129" s="217"/>
      <c r="H129" s="220">
        <v>1.984</v>
      </c>
      <c r="I129" s="221"/>
      <c r="J129" s="217"/>
      <c r="K129" s="217"/>
      <c r="L129" s="222"/>
      <c r="M129" s="223"/>
      <c r="N129" s="224"/>
      <c r="O129" s="224"/>
      <c r="P129" s="224"/>
      <c r="Q129" s="224"/>
      <c r="R129" s="224"/>
      <c r="S129" s="224"/>
      <c r="T129" s="225"/>
      <c r="AT129" s="226" t="s">
        <v>140</v>
      </c>
      <c r="AU129" s="226" t="s">
        <v>83</v>
      </c>
      <c r="AV129" s="12" t="s">
        <v>83</v>
      </c>
      <c r="AW129" s="12" t="s">
        <v>36</v>
      </c>
      <c r="AX129" s="12" t="s">
        <v>73</v>
      </c>
      <c r="AY129" s="226" t="s">
        <v>131</v>
      </c>
    </row>
    <row r="130" spans="2:65" s="12" customFormat="1" x14ac:dyDescent="0.3">
      <c r="B130" s="216"/>
      <c r="C130" s="217"/>
      <c r="D130" s="203" t="s">
        <v>140</v>
      </c>
      <c r="E130" s="218" t="s">
        <v>23</v>
      </c>
      <c r="F130" s="219" t="s">
        <v>186</v>
      </c>
      <c r="G130" s="217"/>
      <c r="H130" s="220">
        <v>1.0980000000000001</v>
      </c>
      <c r="I130" s="221"/>
      <c r="J130" s="217"/>
      <c r="K130" s="217"/>
      <c r="L130" s="222"/>
      <c r="M130" s="223"/>
      <c r="N130" s="224"/>
      <c r="O130" s="224"/>
      <c r="P130" s="224"/>
      <c r="Q130" s="224"/>
      <c r="R130" s="224"/>
      <c r="S130" s="224"/>
      <c r="T130" s="225"/>
      <c r="AT130" s="226" t="s">
        <v>140</v>
      </c>
      <c r="AU130" s="226" t="s">
        <v>83</v>
      </c>
      <c r="AV130" s="12" t="s">
        <v>83</v>
      </c>
      <c r="AW130" s="12" t="s">
        <v>36</v>
      </c>
      <c r="AX130" s="12" t="s">
        <v>73</v>
      </c>
      <c r="AY130" s="226" t="s">
        <v>131</v>
      </c>
    </row>
    <row r="131" spans="2:65" s="12" customFormat="1" x14ac:dyDescent="0.3">
      <c r="B131" s="216"/>
      <c r="C131" s="217"/>
      <c r="D131" s="203" t="s">
        <v>140</v>
      </c>
      <c r="E131" s="218" t="s">
        <v>23</v>
      </c>
      <c r="F131" s="219" t="s">
        <v>187</v>
      </c>
      <c r="G131" s="217"/>
      <c r="H131" s="220">
        <v>0.36</v>
      </c>
      <c r="I131" s="221"/>
      <c r="J131" s="217"/>
      <c r="K131" s="217"/>
      <c r="L131" s="222"/>
      <c r="M131" s="223"/>
      <c r="N131" s="224"/>
      <c r="O131" s="224"/>
      <c r="P131" s="224"/>
      <c r="Q131" s="224"/>
      <c r="R131" s="224"/>
      <c r="S131" s="224"/>
      <c r="T131" s="225"/>
      <c r="AT131" s="226" t="s">
        <v>140</v>
      </c>
      <c r="AU131" s="226" t="s">
        <v>83</v>
      </c>
      <c r="AV131" s="12" t="s">
        <v>83</v>
      </c>
      <c r="AW131" s="12" t="s">
        <v>36</v>
      </c>
      <c r="AX131" s="12" t="s">
        <v>73</v>
      </c>
      <c r="AY131" s="226" t="s">
        <v>131</v>
      </c>
    </row>
    <row r="132" spans="2:65" s="12" customFormat="1" x14ac:dyDescent="0.3">
      <c r="B132" s="216"/>
      <c r="C132" s="217"/>
      <c r="D132" s="203" t="s">
        <v>140</v>
      </c>
      <c r="E132" s="218" t="s">
        <v>23</v>
      </c>
      <c r="F132" s="219" t="s">
        <v>188</v>
      </c>
      <c r="G132" s="217"/>
      <c r="H132" s="220">
        <v>0.61799999999999999</v>
      </c>
      <c r="I132" s="221"/>
      <c r="J132" s="217"/>
      <c r="K132" s="217"/>
      <c r="L132" s="222"/>
      <c r="M132" s="223"/>
      <c r="N132" s="224"/>
      <c r="O132" s="224"/>
      <c r="P132" s="224"/>
      <c r="Q132" s="224"/>
      <c r="R132" s="224"/>
      <c r="S132" s="224"/>
      <c r="T132" s="225"/>
      <c r="AT132" s="226" t="s">
        <v>140</v>
      </c>
      <c r="AU132" s="226" t="s">
        <v>83</v>
      </c>
      <c r="AV132" s="12" t="s">
        <v>83</v>
      </c>
      <c r="AW132" s="12" t="s">
        <v>36</v>
      </c>
      <c r="AX132" s="12" t="s">
        <v>73</v>
      </c>
      <c r="AY132" s="226" t="s">
        <v>131</v>
      </c>
    </row>
    <row r="133" spans="2:65" s="12" customFormat="1" x14ac:dyDescent="0.3">
      <c r="B133" s="216"/>
      <c r="C133" s="217"/>
      <c r="D133" s="203" t="s">
        <v>140</v>
      </c>
      <c r="E133" s="218" t="s">
        <v>23</v>
      </c>
      <c r="F133" s="219" t="s">
        <v>189</v>
      </c>
      <c r="G133" s="217"/>
      <c r="H133" s="220">
        <v>0.26</v>
      </c>
      <c r="I133" s="221"/>
      <c r="J133" s="217"/>
      <c r="K133" s="217"/>
      <c r="L133" s="222"/>
      <c r="M133" s="223"/>
      <c r="N133" s="224"/>
      <c r="O133" s="224"/>
      <c r="P133" s="224"/>
      <c r="Q133" s="224"/>
      <c r="R133" s="224"/>
      <c r="S133" s="224"/>
      <c r="T133" s="225"/>
      <c r="AT133" s="226" t="s">
        <v>140</v>
      </c>
      <c r="AU133" s="226" t="s">
        <v>83</v>
      </c>
      <c r="AV133" s="12" t="s">
        <v>83</v>
      </c>
      <c r="AW133" s="12" t="s">
        <v>36</v>
      </c>
      <c r="AX133" s="12" t="s">
        <v>73</v>
      </c>
      <c r="AY133" s="226" t="s">
        <v>131</v>
      </c>
    </row>
    <row r="134" spans="2:65" s="12" customFormat="1" x14ac:dyDescent="0.3">
      <c r="B134" s="216"/>
      <c r="C134" s="217"/>
      <c r="D134" s="203" t="s">
        <v>140</v>
      </c>
      <c r="E134" s="218" t="s">
        <v>23</v>
      </c>
      <c r="F134" s="219" t="s">
        <v>190</v>
      </c>
      <c r="G134" s="217"/>
      <c r="H134" s="220">
        <v>0.4</v>
      </c>
      <c r="I134" s="221"/>
      <c r="J134" s="217"/>
      <c r="K134" s="217"/>
      <c r="L134" s="222"/>
      <c r="M134" s="223"/>
      <c r="N134" s="224"/>
      <c r="O134" s="224"/>
      <c r="P134" s="224"/>
      <c r="Q134" s="224"/>
      <c r="R134" s="224"/>
      <c r="S134" s="224"/>
      <c r="T134" s="225"/>
      <c r="AT134" s="226" t="s">
        <v>140</v>
      </c>
      <c r="AU134" s="226" t="s">
        <v>83</v>
      </c>
      <c r="AV134" s="12" t="s">
        <v>83</v>
      </c>
      <c r="AW134" s="12" t="s">
        <v>36</v>
      </c>
      <c r="AX134" s="12" t="s">
        <v>73</v>
      </c>
      <c r="AY134" s="226" t="s">
        <v>131</v>
      </c>
    </row>
    <row r="135" spans="2:65" s="12" customFormat="1" x14ac:dyDescent="0.3">
      <c r="B135" s="216"/>
      <c r="C135" s="217"/>
      <c r="D135" s="203" t="s">
        <v>140</v>
      </c>
      <c r="E135" s="218" t="s">
        <v>23</v>
      </c>
      <c r="F135" s="219" t="s">
        <v>191</v>
      </c>
      <c r="G135" s="217"/>
      <c r="H135" s="220">
        <v>0.6</v>
      </c>
      <c r="I135" s="221"/>
      <c r="J135" s="217"/>
      <c r="K135" s="217"/>
      <c r="L135" s="222"/>
      <c r="M135" s="223"/>
      <c r="N135" s="224"/>
      <c r="O135" s="224"/>
      <c r="P135" s="224"/>
      <c r="Q135" s="224"/>
      <c r="R135" s="224"/>
      <c r="S135" s="224"/>
      <c r="T135" s="225"/>
      <c r="AT135" s="226" t="s">
        <v>140</v>
      </c>
      <c r="AU135" s="226" t="s">
        <v>83</v>
      </c>
      <c r="AV135" s="12" t="s">
        <v>83</v>
      </c>
      <c r="AW135" s="12" t="s">
        <v>36</v>
      </c>
      <c r="AX135" s="12" t="s">
        <v>73</v>
      </c>
      <c r="AY135" s="226" t="s">
        <v>131</v>
      </c>
    </row>
    <row r="136" spans="2:65" s="12" customFormat="1" x14ac:dyDescent="0.3">
      <c r="B136" s="216"/>
      <c r="C136" s="217"/>
      <c r="D136" s="203" t="s">
        <v>140</v>
      </c>
      <c r="E136" s="218" t="s">
        <v>23</v>
      </c>
      <c r="F136" s="219" t="s">
        <v>192</v>
      </c>
      <c r="G136" s="217"/>
      <c r="H136" s="220">
        <v>0.20200000000000001</v>
      </c>
      <c r="I136" s="221"/>
      <c r="J136" s="217"/>
      <c r="K136" s="217"/>
      <c r="L136" s="222"/>
      <c r="M136" s="223"/>
      <c r="N136" s="224"/>
      <c r="O136" s="224"/>
      <c r="P136" s="224"/>
      <c r="Q136" s="224"/>
      <c r="R136" s="224"/>
      <c r="S136" s="224"/>
      <c r="T136" s="225"/>
      <c r="AT136" s="226" t="s">
        <v>140</v>
      </c>
      <c r="AU136" s="226" t="s">
        <v>83</v>
      </c>
      <c r="AV136" s="12" t="s">
        <v>83</v>
      </c>
      <c r="AW136" s="12" t="s">
        <v>36</v>
      </c>
      <c r="AX136" s="12" t="s">
        <v>73</v>
      </c>
      <c r="AY136" s="226" t="s">
        <v>131</v>
      </c>
    </row>
    <row r="137" spans="2:65" s="12" customFormat="1" x14ac:dyDescent="0.3">
      <c r="B137" s="216"/>
      <c r="C137" s="217"/>
      <c r="D137" s="203" t="s">
        <v>140</v>
      </c>
      <c r="E137" s="218" t="s">
        <v>23</v>
      </c>
      <c r="F137" s="219" t="s">
        <v>193</v>
      </c>
      <c r="G137" s="217"/>
      <c r="H137" s="220">
        <v>0.40400000000000003</v>
      </c>
      <c r="I137" s="221"/>
      <c r="J137" s="217"/>
      <c r="K137" s="217"/>
      <c r="L137" s="222"/>
      <c r="M137" s="223"/>
      <c r="N137" s="224"/>
      <c r="O137" s="224"/>
      <c r="P137" s="224"/>
      <c r="Q137" s="224"/>
      <c r="R137" s="224"/>
      <c r="S137" s="224"/>
      <c r="T137" s="225"/>
      <c r="AT137" s="226" t="s">
        <v>140</v>
      </c>
      <c r="AU137" s="226" t="s">
        <v>83</v>
      </c>
      <c r="AV137" s="12" t="s">
        <v>83</v>
      </c>
      <c r="AW137" s="12" t="s">
        <v>36</v>
      </c>
      <c r="AX137" s="12" t="s">
        <v>73</v>
      </c>
      <c r="AY137" s="226" t="s">
        <v>131</v>
      </c>
    </row>
    <row r="138" spans="2:65" s="1" customFormat="1" ht="25.5" customHeight="1" x14ac:dyDescent="0.3">
      <c r="B138" s="40"/>
      <c r="C138" s="191" t="s">
        <v>149</v>
      </c>
      <c r="D138" s="191" t="s">
        <v>134</v>
      </c>
      <c r="E138" s="192" t="s">
        <v>194</v>
      </c>
      <c r="F138" s="193" t="s">
        <v>195</v>
      </c>
      <c r="G138" s="194" t="s">
        <v>146</v>
      </c>
      <c r="H138" s="195">
        <v>12.984</v>
      </c>
      <c r="I138" s="196"/>
      <c r="J138" s="197">
        <f>ROUND(I138*H138,2)</f>
        <v>0</v>
      </c>
      <c r="K138" s="193" t="s">
        <v>23</v>
      </c>
      <c r="L138" s="60"/>
      <c r="M138" s="198" t="s">
        <v>23</v>
      </c>
      <c r="N138" s="199" t="s">
        <v>44</v>
      </c>
      <c r="O138" s="41"/>
      <c r="P138" s="200">
        <f>O138*H138</f>
        <v>0</v>
      </c>
      <c r="Q138" s="200">
        <v>0</v>
      </c>
      <c r="R138" s="200">
        <f>Q138*H138</f>
        <v>0</v>
      </c>
      <c r="S138" s="200">
        <v>0</v>
      </c>
      <c r="T138" s="201">
        <f>S138*H138</f>
        <v>0</v>
      </c>
      <c r="AR138" s="23" t="s">
        <v>138</v>
      </c>
      <c r="AT138" s="23" t="s">
        <v>134</v>
      </c>
      <c r="AU138" s="23" t="s">
        <v>83</v>
      </c>
      <c r="AY138" s="23" t="s">
        <v>131</v>
      </c>
      <c r="BE138" s="202">
        <f>IF(N138="základní",J138,0)</f>
        <v>0</v>
      </c>
      <c r="BF138" s="202">
        <f>IF(N138="snížená",J138,0)</f>
        <v>0</v>
      </c>
      <c r="BG138" s="202">
        <f>IF(N138="zákl. přenesená",J138,0)</f>
        <v>0</v>
      </c>
      <c r="BH138" s="202">
        <f>IF(N138="sníž. přenesená",J138,0)</f>
        <v>0</v>
      </c>
      <c r="BI138" s="202">
        <f>IF(N138="nulová",J138,0)</f>
        <v>0</v>
      </c>
      <c r="BJ138" s="23" t="s">
        <v>81</v>
      </c>
      <c r="BK138" s="202">
        <f>ROUND(I138*H138,2)</f>
        <v>0</v>
      </c>
      <c r="BL138" s="23" t="s">
        <v>138</v>
      </c>
      <c r="BM138" s="23" t="s">
        <v>196</v>
      </c>
    </row>
    <row r="139" spans="2:65" s="1" customFormat="1" ht="24" x14ac:dyDescent="0.3">
      <c r="B139" s="40"/>
      <c r="C139" s="62"/>
      <c r="D139" s="203" t="s">
        <v>139</v>
      </c>
      <c r="E139" s="62"/>
      <c r="F139" s="204" t="s">
        <v>195</v>
      </c>
      <c r="G139" s="62"/>
      <c r="H139" s="62"/>
      <c r="I139" s="162"/>
      <c r="J139" s="62"/>
      <c r="K139" s="62"/>
      <c r="L139" s="60"/>
      <c r="M139" s="205"/>
      <c r="N139" s="41"/>
      <c r="O139" s="41"/>
      <c r="P139" s="41"/>
      <c r="Q139" s="41"/>
      <c r="R139" s="41"/>
      <c r="S139" s="41"/>
      <c r="T139" s="77"/>
      <c r="AT139" s="23" t="s">
        <v>139</v>
      </c>
      <c r="AU139" s="23" t="s">
        <v>83</v>
      </c>
    </row>
    <row r="140" spans="2:65" s="11" customFormat="1" x14ac:dyDescent="0.3">
      <c r="B140" s="206"/>
      <c r="C140" s="207"/>
      <c r="D140" s="203" t="s">
        <v>140</v>
      </c>
      <c r="E140" s="208" t="s">
        <v>23</v>
      </c>
      <c r="F140" s="209" t="s">
        <v>180</v>
      </c>
      <c r="G140" s="207"/>
      <c r="H140" s="208" t="s">
        <v>23</v>
      </c>
      <c r="I140" s="210"/>
      <c r="J140" s="207"/>
      <c r="K140" s="207"/>
      <c r="L140" s="211"/>
      <c r="M140" s="212"/>
      <c r="N140" s="213"/>
      <c r="O140" s="213"/>
      <c r="P140" s="213"/>
      <c r="Q140" s="213"/>
      <c r="R140" s="213"/>
      <c r="S140" s="213"/>
      <c r="T140" s="214"/>
      <c r="AT140" s="215" t="s">
        <v>140</v>
      </c>
      <c r="AU140" s="215" t="s">
        <v>83</v>
      </c>
      <c r="AV140" s="11" t="s">
        <v>81</v>
      </c>
      <c r="AW140" s="11" t="s">
        <v>36</v>
      </c>
      <c r="AX140" s="11" t="s">
        <v>73</v>
      </c>
      <c r="AY140" s="215" t="s">
        <v>131</v>
      </c>
    </row>
    <row r="141" spans="2:65" s="12" customFormat="1" x14ac:dyDescent="0.3">
      <c r="B141" s="216"/>
      <c r="C141" s="217"/>
      <c r="D141" s="203" t="s">
        <v>140</v>
      </c>
      <c r="E141" s="218" t="s">
        <v>23</v>
      </c>
      <c r="F141" s="219" t="s">
        <v>181</v>
      </c>
      <c r="G141" s="217"/>
      <c r="H141" s="220">
        <v>1.0860000000000001</v>
      </c>
      <c r="I141" s="221"/>
      <c r="J141" s="217"/>
      <c r="K141" s="217"/>
      <c r="L141" s="222"/>
      <c r="M141" s="223"/>
      <c r="N141" s="224"/>
      <c r="O141" s="224"/>
      <c r="P141" s="224"/>
      <c r="Q141" s="224"/>
      <c r="R141" s="224"/>
      <c r="S141" s="224"/>
      <c r="T141" s="225"/>
      <c r="AT141" s="226" t="s">
        <v>140</v>
      </c>
      <c r="AU141" s="226" t="s">
        <v>83</v>
      </c>
      <c r="AV141" s="12" t="s">
        <v>83</v>
      </c>
      <c r="AW141" s="12" t="s">
        <v>36</v>
      </c>
      <c r="AX141" s="12" t="s">
        <v>73</v>
      </c>
      <c r="AY141" s="226" t="s">
        <v>131</v>
      </c>
    </row>
    <row r="142" spans="2:65" s="12" customFormat="1" x14ac:dyDescent="0.3">
      <c r="B142" s="216"/>
      <c r="C142" s="217"/>
      <c r="D142" s="203" t="s">
        <v>140</v>
      </c>
      <c r="E142" s="218" t="s">
        <v>23</v>
      </c>
      <c r="F142" s="219" t="s">
        <v>182</v>
      </c>
      <c r="G142" s="217"/>
      <c r="H142" s="220">
        <v>2.42</v>
      </c>
      <c r="I142" s="221"/>
      <c r="J142" s="217"/>
      <c r="K142" s="217"/>
      <c r="L142" s="222"/>
      <c r="M142" s="223"/>
      <c r="N142" s="224"/>
      <c r="O142" s="224"/>
      <c r="P142" s="224"/>
      <c r="Q142" s="224"/>
      <c r="R142" s="224"/>
      <c r="S142" s="224"/>
      <c r="T142" s="225"/>
      <c r="AT142" s="226" t="s">
        <v>140</v>
      </c>
      <c r="AU142" s="226" t="s">
        <v>83</v>
      </c>
      <c r="AV142" s="12" t="s">
        <v>83</v>
      </c>
      <c r="AW142" s="12" t="s">
        <v>36</v>
      </c>
      <c r="AX142" s="12" t="s">
        <v>73</v>
      </c>
      <c r="AY142" s="226" t="s">
        <v>131</v>
      </c>
    </row>
    <row r="143" spans="2:65" s="12" customFormat="1" x14ac:dyDescent="0.3">
      <c r="B143" s="216"/>
      <c r="C143" s="217"/>
      <c r="D143" s="203" t="s">
        <v>140</v>
      </c>
      <c r="E143" s="218" t="s">
        <v>23</v>
      </c>
      <c r="F143" s="219" t="s">
        <v>183</v>
      </c>
      <c r="G143" s="217"/>
      <c r="H143" s="220">
        <v>2.46</v>
      </c>
      <c r="I143" s="221"/>
      <c r="J143" s="217"/>
      <c r="K143" s="217"/>
      <c r="L143" s="222"/>
      <c r="M143" s="223"/>
      <c r="N143" s="224"/>
      <c r="O143" s="224"/>
      <c r="P143" s="224"/>
      <c r="Q143" s="224"/>
      <c r="R143" s="224"/>
      <c r="S143" s="224"/>
      <c r="T143" s="225"/>
      <c r="AT143" s="226" t="s">
        <v>140</v>
      </c>
      <c r="AU143" s="226" t="s">
        <v>83</v>
      </c>
      <c r="AV143" s="12" t="s">
        <v>83</v>
      </c>
      <c r="AW143" s="12" t="s">
        <v>36</v>
      </c>
      <c r="AX143" s="12" t="s">
        <v>73</v>
      </c>
      <c r="AY143" s="226" t="s">
        <v>131</v>
      </c>
    </row>
    <row r="144" spans="2:65" s="12" customFormat="1" x14ac:dyDescent="0.3">
      <c r="B144" s="216"/>
      <c r="C144" s="217"/>
      <c r="D144" s="203" t="s">
        <v>140</v>
      </c>
      <c r="E144" s="218" t="s">
        <v>23</v>
      </c>
      <c r="F144" s="219" t="s">
        <v>184</v>
      </c>
      <c r="G144" s="217"/>
      <c r="H144" s="220">
        <v>1.0920000000000001</v>
      </c>
      <c r="I144" s="221"/>
      <c r="J144" s="217"/>
      <c r="K144" s="217"/>
      <c r="L144" s="222"/>
      <c r="M144" s="223"/>
      <c r="N144" s="224"/>
      <c r="O144" s="224"/>
      <c r="P144" s="224"/>
      <c r="Q144" s="224"/>
      <c r="R144" s="224"/>
      <c r="S144" s="224"/>
      <c r="T144" s="225"/>
      <c r="AT144" s="226" t="s">
        <v>140</v>
      </c>
      <c r="AU144" s="226" t="s">
        <v>83</v>
      </c>
      <c r="AV144" s="12" t="s">
        <v>83</v>
      </c>
      <c r="AW144" s="12" t="s">
        <v>36</v>
      </c>
      <c r="AX144" s="12" t="s">
        <v>73</v>
      </c>
      <c r="AY144" s="226" t="s">
        <v>131</v>
      </c>
    </row>
    <row r="145" spans="2:65" s="12" customFormat="1" x14ac:dyDescent="0.3">
      <c r="B145" s="216"/>
      <c r="C145" s="217"/>
      <c r="D145" s="203" t="s">
        <v>140</v>
      </c>
      <c r="E145" s="218" t="s">
        <v>23</v>
      </c>
      <c r="F145" s="219" t="s">
        <v>185</v>
      </c>
      <c r="G145" s="217"/>
      <c r="H145" s="220">
        <v>1.984</v>
      </c>
      <c r="I145" s="221"/>
      <c r="J145" s="217"/>
      <c r="K145" s="217"/>
      <c r="L145" s="222"/>
      <c r="M145" s="223"/>
      <c r="N145" s="224"/>
      <c r="O145" s="224"/>
      <c r="P145" s="224"/>
      <c r="Q145" s="224"/>
      <c r="R145" s="224"/>
      <c r="S145" s="224"/>
      <c r="T145" s="225"/>
      <c r="AT145" s="226" t="s">
        <v>140</v>
      </c>
      <c r="AU145" s="226" t="s">
        <v>83</v>
      </c>
      <c r="AV145" s="12" t="s">
        <v>83</v>
      </c>
      <c r="AW145" s="12" t="s">
        <v>36</v>
      </c>
      <c r="AX145" s="12" t="s">
        <v>73</v>
      </c>
      <c r="AY145" s="226" t="s">
        <v>131</v>
      </c>
    </row>
    <row r="146" spans="2:65" s="12" customFormat="1" x14ac:dyDescent="0.3">
      <c r="B146" s="216"/>
      <c r="C146" s="217"/>
      <c r="D146" s="203" t="s">
        <v>140</v>
      </c>
      <c r="E146" s="218" t="s">
        <v>23</v>
      </c>
      <c r="F146" s="219" t="s">
        <v>186</v>
      </c>
      <c r="G146" s="217"/>
      <c r="H146" s="220">
        <v>1.0980000000000001</v>
      </c>
      <c r="I146" s="221"/>
      <c r="J146" s="217"/>
      <c r="K146" s="217"/>
      <c r="L146" s="222"/>
      <c r="M146" s="223"/>
      <c r="N146" s="224"/>
      <c r="O146" s="224"/>
      <c r="P146" s="224"/>
      <c r="Q146" s="224"/>
      <c r="R146" s="224"/>
      <c r="S146" s="224"/>
      <c r="T146" s="225"/>
      <c r="AT146" s="226" t="s">
        <v>140</v>
      </c>
      <c r="AU146" s="226" t="s">
        <v>83</v>
      </c>
      <c r="AV146" s="12" t="s">
        <v>83</v>
      </c>
      <c r="AW146" s="12" t="s">
        <v>36</v>
      </c>
      <c r="AX146" s="12" t="s">
        <v>73</v>
      </c>
      <c r="AY146" s="226" t="s">
        <v>131</v>
      </c>
    </row>
    <row r="147" spans="2:65" s="12" customFormat="1" x14ac:dyDescent="0.3">
      <c r="B147" s="216"/>
      <c r="C147" s="217"/>
      <c r="D147" s="203" t="s">
        <v>140</v>
      </c>
      <c r="E147" s="218" t="s">
        <v>23</v>
      </c>
      <c r="F147" s="219" t="s">
        <v>187</v>
      </c>
      <c r="G147" s="217"/>
      <c r="H147" s="220">
        <v>0.36</v>
      </c>
      <c r="I147" s="221"/>
      <c r="J147" s="217"/>
      <c r="K147" s="217"/>
      <c r="L147" s="222"/>
      <c r="M147" s="223"/>
      <c r="N147" s="224"/>
      <c r="O147" s="224"/>
      <c r="P147" s="224"/>
      <c r="Q147" s="224"/>
      <c r="R147" s="224"/>
      <c r="S147" s="224"/>
      <c r="T147" s="225"/>
      <c r="AT147" s="226" t="s">
        <v>140</v>
      </c>
      <c r="AU147" s="226" t="s">
        <v>83</v>
      </c>
      <c r="AV147" s="12" t="s">
        <v>83</v>
      </c>
      <c r="AW147" s="12" t="s">
        <v>36</v>
      </c>
      <c r="AX147" s="12" t="s">
        <v>73</v>
      </c>
      <c r="AY147" s="226" t="s">
        <v>131</v>
      </c>
    </row>
    <row r="148" spans="2:65" s="12" customFormat="1" x14ac:dyDescent="0.3">
      <c r="B148" s="216"/>
      <c r="C148" s="217"/>
      <c r="D148" s="203" t="s">
        <v>140</v>
      </c>
      <c r="E148" s="218" t="s">
        <v>23</v>
      </c>
      <c r="F148" s="219" t="s">
        <v>188</v>
      </c>
      <c r="G148" s="217"/>
      <c r="H148" s="220">
        <v>0.61799999999999999</v>
      </c>
      <c r="I148" s="221"/>
      <c r="J148" s="217"/>
      <c r="K148" s="217"/>
      <c r="L148" s="222"/>
      <c r="M148" s="223"/>
      <c r="N148" s="224"/>
      <c r="O148" s="224"/>
      <c r="P148" s="224"/>
      <c r="Q148" s="224"/>
      <c r="R148" s="224"/>
      <c r="S148" s="224"/>
      <c r="T148" s="225"/>
      <c r="AT148" s="226" t="s">
        <v>140</v>
      </c>
      <c r="AU148" s="226" t="s">
        <v>83</v>
      </c>
      <c r="AV148" s="12" t="s">
        <v>83</v>
      </c>
      <c r="AW148" s="12" t="s">
        <v>36</v>
      </c>
      <c r="AX148" s="12" t="s">
        <v>73</v>
      </c>
      <c r="AY148" s="226" t="s">
        <v>131</v>
      </c>
    </row>
    <row r="149" spans="2:65" s="12" customFormat="1" x14ac:dyDescent="0.3">
      <c r="B149" s="216"/>
      <c r="C149" s="217"/>
      <c r="D149" s="203" t="s">
        <v>140</v>
      </c>
      <c r="E149" s="218" t="s">
        <v>23</v>
      </c>
      <c r="F149" s="219" t="s">
        <v>189</v>
      </c>
      <c r="G149" s="217"/>
      <c r="H149" s="220">
        <v>0.26</v>
      </c>
      <c r="I149" s="221"/>
      <c r="J149" s="217"/>
      <c r="K149" s="217"/>
      <c r="L149" s="222"/>
      <c r="M149" s="223"/>
      <c r="N149" s="224"/>
      <c r="O149" s="224"/>
      <c r="P149" s="224"/>
      <c r="Q149" s="224"/>
      <c r="R149" s="224"/>
      <c r="S149" s="224"/>
      <c r="T149" s="225"/>
      <c r="AT149" s="226" t="s">
        <v>140</v>
      </c>
      <c r="AU149" s="226" t="s">
        <v>83</v>
      </c>
      <c r="AV149" s="12" t="s">
        <v>83</v>
      </c>
      <c r="AW149" s="12" t="s">
        <v>36</v>
      </c>
      <c r="AX149" s="12" t="s">
        <v>73</v>
      </c>
      <c r="AY149" s="226" t="s">
        <v>131</v>
      </c>
    </row>
    <row r="150" spans="2:65" s="12" customFormat="1" x14ac:dyDescent="0.3">
      <c r="B150" s="216"/>
      <c r="C150" s="217"/>
      <c r="D150" s="203" t="s">
        <v>140</v>
      </c>
      <c r="E150" s="218" t="s">
        <v>23</v>
      </c>
      <c r="F150" s="219" t="s">
        <v>190</v>
      </c>
      <c r="G150" s="217"/>
      <c r="H150" s="220">
        <v>0.4</v>
      </c>
      <c r="I150" s="221"/>
      <c r="J150" s="217"/>
      <c r="K150" s="217"/>
      <c r="L150" s="222"/>
      <c r="M150" s="223"/>
      <c r="N150" s="224"/>
      <c r="O150" s="224"/>
      <c r="P150" s="224"/>
      <c r="Q150" s="224"/>
      <c r="R150" s="224"/>
      <c r="S150" s="224"/>
      <c r="T150" s="225"/>
      <c r="AT150" s="226" t="s">
        <v>140</v>
      </c>
      <c r="AU150" s="226" t="s">
        <v>83</v>
      </c>
      <c r="AV150" s="12" t="s">
        <v>83</v>
      </c>
      <c r="AW150" s="12" t="s">
        <v>36</v>
      </c>
      <c r="AX150" s="12" t="s">
        <v>73</v>
      </c>
      <c r="AY150" s="226" t="s">
        <v>131</v>
      </c>
    </row>
    <row r="151" spans="2:65" s="12" customFormat="1" x14ac:dyDescent="0.3">
      <c r="B151" s="216"/>
      <c r="C151" s="217"/>
      <c r="D151" s="203" t="s">
        <v>140</v>
      </c>
      <c r="E151" s="218" t="s">
        <v>23</v>
      </c>
      <c r="F151" s="219" t="s">
        <v>191</v>
      </c>
      <c r="G151" s="217"/>
      <c r="H151" s="220">
        <v>0.6</v>
      </c>
      <c r="I151" s="221"/>
      <c r="J151" s="217"/>
      <c r="K151" s="217"/>
      <c r="L151" s="222"/>
      <c r="M151" s="223"/>
      <c r="N151" s="224"/>
      <c r="O151" s="224"/>
      <c r="P151" s="224"/>
      <c r="Q151" s="224"/>
      <c r="R151" s="224"/>
      <c r="S151" s="224"/>
      <c r="T151" s="225"/>
      <c r="AT151" s="226" t="s">
        <v>140</v>
      </c>
      <c r="AU151" s="226" t="s">
        <v>83</v>
      </c>
      <c r="AV151" s="12" t="s">
        <v>83</v>
      </c>
      <c r="AW151" s="12" t="s">
        <v>36</v>
      </c>
      <c r="AX151" s="12" t="s">
        <v>73</v>
      </c>
      <c r="AY151" s="226" t="s">
        <v>131</v>
      </c>
    </row>
    <row r="152" spans="2:65" s="12" customFormat="1" x14ac:dyDescent="0.3">
      <c r="B152" s="216"/>
      <c r="C152" s="217"/>
      <c r="D152" s="203" t="s">
        <v>140</v>
      </c>
      <c r="E152" s="218" t="s">
        <v>23</v>
      </c>
      <c r="F152" s="219" t="s">
        <v>192</v>
      </c>
      <c r="G152" s="217"/>
      <c r="H152" s="220">
        <v>0.20200000000000001</v>
      </c>
      <c r="I152" s="221"/>
      <c r="J152" s="217"/>
      <c r="K152" s="217"/>
      <c r="L152" s="222"/>
      <c r="M152" s="223"/>
      <c r="N152" s="224"/>
      <c r="O152" s="224"/>
      <c r="P152" s="224"/>
      <c r="Q152" s="224"/>
      <c r="R152" s="224"/>
      <c r="S152" s="224"/>
      <c r="T152" s="225"/>
      <c r="AT152" s="226" t="s">
        <v>140</v>
      </c>
      <c r="AU152" s="226" t="s">
        <v>83</v>
      </c>
      <c r="AV152" s="12" t="s">
        <v>83</v>
      </c>
      <c r="AW152" s="12" t="s">
        <v>36</v>
      </c>
      <c r="AX152" s="12" t="s">
        <v>73</v>
      </c>
      <c r="AY152" s="226" t="s">
        <v>131</v>
      </c>
    </row>
    <row r="153" spans="2:65" s="12" customFormat="1" x14ac:dyDescent="0.3">
      <c r="B153" s="216"/>
      <c r="C153" s="217"/>
      <c r="D153" s="203" t="s">
        <v>140</v>
      </c>
      <c r="E153" s="218" t="s">
        <v>23</v>
      </c>
      <c r="F153" s="219" t="s">
        <v>193</v>
      </c>
      <c r="G153" s="217"/>
      <c r="H153" s="220">
        <v>0.40400000000000003</v>
      </c>
      <c r="I153" s="221"/>
      <c r="J153" s="217"/>
      <c r="K153" s="217"/>
      <c r="L153" s="222"/>
      <c r="M153" s="223"/>
      <c r="N153" s="224"/>
      <c r="O153" s="224"/>
      <c r="P153" s="224"/>
      <c r="Q153" s="224"/>
      <c r="R153" s="224"/>
      <c r="S153" s="224"/>
      <c r="T153" s="225"/>
      <c r="AT153" s="226" t="s">
        <v>140</v>
      </c>
      <c r="AU153" s="226" t="s">
        <v>83</v>
      </c>
      <c r="AV153" s="12" t="s">
        <v>83</v>
      </c>
      <c r="AW153" s="12" t="s">
        <v>36</v>
      </c>
      <c r="AX153" s="12" t="s">
        <v>73</v>
      </c>
      <c r="AY153" s="226" t="s">
        <v>131</v>
      </c>
    </row>
    <row r="154" spans="2:65" s="1" customFormat="1" ht="25.5" customHeight="1" x14ac:dyDescent="0.3">
      <c r="B154" s="40"/>
      <c r="C154" s="191" t="s">
        <v>197</v>
      </c>
      <c r="D154" s="191" t="s">
        <v>134</v>
      </c>
      <c r="E154" s="192" t="s">
        <v>198</v>
      </c>
      <c r="F154" s="193" t="s">
        <v>199</v>
      </c>
      <c r="G154" s="194" t="s">
        <v>146</v>
      </c>
      <c r="H154" s="195">
        <v>2.5</v>
      </c>
      <c r="I154" s="196"/>
      <c r="J154" s="197">
        <f>ROUND(I154*H154,2)</f>
        <v>0</v>
      </c>
      <c r="K154" s="193" t="s">
        <v>147</v>
      </c>
      <c r="L154" s="60"/>
      <c r="M154" s="198" t="s">
        <v>23</v>
      </c>
      <c r="N154" s="199" t="s">
        <v>44</v>
      </c>
      <c r="O154" s="41"/>
      <c r="P154" s="200">
        <f>O154*H154</f>
        <v>0</v>
      </c>
      <c r="Q154" s="200">
        <v>4.3800000000000002E-3</v>
      </c>
      <c r="R154" s="200">
        <f>Q154*H154</f>
        <v>1.0950000000000001E-2</v>
      </c>
      <c r="S154" s="200">
        <v>0</v>
      </c>
      <c r="T154" s="201">
        <f>S154*H154</f>
        <v>0</v>
      </c>
      <c r="AR154" s="23" t="s">
        <v>138</v>
      </c>
      <c r="AT154" s="23" t="s">
        <v>134</v>
      </c>
      <c r="AU154" s="23" t="s">
        <v>83</v>
      </c>
      <c r="AY154" s="23" t="s">
        <v>131</v>
      </c>
      <c r="BE154" s="202">
        <f>IF(N154="základní",J154,0)</f>
        <v>0</v>
      </c>
      <c r="BF154" s="202">
        <f>IF(N154="snížená",J154,0)</f>
        <v>0</v>
      </c>
      <c r="BG154" s="202">
        <f>IF(N154="zákl. přenesená",J154,0)</f>
        <v>0</v>
      </c>
      <c r="BH154" s="202">
        <f>IF(N154="sníž. přenesená",J154,0)</f>
        <v>0</v>
      </c>
      <c r="BI154" s="202">
        <f>IF(N154="nulová",J154,0)</f>
        <v>0</v>
      </c>
      <c r="BJ154" s="23" t="s">
        <v>81</v>
      </c>
      <c r="BK154" s="202">
        <f>ROUND(I154*H154,2)</f>
        <v>0</v>
      </c>
      <c r="BL154" s="23" t="s">
        <v>138</v>
      </c>
      <c r="BM154" s="23" t="s">
        <v>200</v>
      </c>
    </row>
    <row r="155" spans="2:65" s="1" customFormat="1" ht="24" x14ac:dyDescent="0.3">
      <c r="B155" s="40"/>
      <c r="C155" s="62"/>
      <c r="D155" s="203" t="s">
        <v>139</v>
      </c>
      <c r="E155" s="62"/>
      <c r="F155" s="204" t="s">
        <v>201</v>
      </c>
      <c r="G155" s="62"/>
      <c r="H155" s="62"/>
      <c r="I155" s="162"/>
      <c r="J155" s="62"/>
      <c r="K155" s="62"/>
      <c r="L155" s="60"/>
      <c r="M155" s="205"/>
      <c r="N155" s="41"/>
      <c r="O155" s="41"/>
      <c r="P155" s="41"/>
      <c r="Q155" s="41"/>
      <c r="R155" s="41"/>
      <c r="S155" s="41"/>
      <c r="T155" s="77"/>
      <c r="AT155" s="23" t="s">
        <v>139</v>
      </c>
      <c r="AU155" s="23" t="s">
        <v>83</v>
      </c>
    </row>
    <row r="156" spans="2:65" s="11" customFormat="1" x14ac:dyDescent="0.3">
      <c r="B156" s="206"/>
      <c r="C156" s="207"/>
      <c r="D156" s="203" t="s">
        <v>140</v>
      </c>
      <c r="E156" s="208" t="s">
        <v>23</v>
      </c>
      <c r="F156" s="209" t="s">
        <v>141</v>
      </c>
      <c r="G156" s="207"/>
      <c r="H156" s="208" t="s">
        <v>23</v>
      </c>
      <c r="I156" s="210"/>
      <c r="J156" s="207"/>
      <c r="K156" s="207"/>
      <c r="L156" s="211"/>
      <c r="M156" s="212"/>
      <c r="N156" s="213"/>
      <c r="O156" s="213"/>
      <c r="P156" s="213"/>
      <c r="Q156" s="213"/>
      <c r="R156" s="213"/>
      <c r="S156" s="213"/>
      <c r="T156" s="214"/>
      <c r="AT156" s="215" t="s">
        <v>140</v>
      </c>
      <c r="AU156" s="215" t="s">
        <v>83</v>
      </c>
      <c r="AV156" s="11" t="s">
        <v>81</v>
      </c>
      <c r="AW156" s="11" t="s">
        <v>36</v>
      </c>
      <c r="AX156" s="11" t="s">
        <v>73</v>
      </c>
      <c r="AY156" s="215" t="s">
        <v>131</v>
      </c>
    </row>
    <row r="157" spans="2:65" s="12" customFormat="1" x14ac:dyDescent="0.3">
      <c r="B157" s="216"/>
      <c r="C157" s="217"/>
      <c r="D157" s="203" t="s">
        <v>140</v>
      </c>
      <c r="E157" s="218" t="s">
        <v>23</v>
      </c>
      <c r="F157" s="219" t="s">
        <v>202</v>
      </c>
      <c r="G157" s="217"/>
      <c r="H157" s="220">
        <v>1.22</v>
      </c>
      <c r="I157" s="221"/>
      <c r="J157" s="217"/>
      <c r="K157" s="217"/>
      <c r="L157" s="222"/>
      <c r="M157" s="223"/>
      <c r="N157" s="224"/>
      <c r="O157" s="224"/>
      <c r="P157" s="224"/>
      <c r="Q157" s="224"/>
      <c r="R157" s="224"/>
      <c r="S157" s="224"/>
      <c r="T157" s="225"/>
      <c r="AT157" s="226" t="s">
        <v>140</v>
      </c>
      <c r="AU157" s="226" t="s">
        <v>83</v>
      </c>
      <c r="AV157" s="12" t="s">
        <v>83</v>
      </c>
      <c r="AW157" s="12" t="s">
        <v>36</v>
      </c>
      <c r="AX157" s="12" t="s">
        <v>73</v>
      </c>
      <c r="AY157" s="226" t="s">
        <v>131</v>
      </c>
    </row>
    <row r="158" spans="2:65" s="12" customFormat="1" x14ac:dyDescent="0.3">
      <c r="B158" s="216"/>
      <c r="C158" s="217"/>
      <c r="D158" s="203" t="s">
        <v>140</v>
      </c>
      <c r="E158" s="218" t="s">
        <v>23</v>
      </c>
      <c r="F158" s="219" t="s">
        <v>203</v>
      </c>
      <c r="G158" s="217"/>
      <c r="H158" s="220">
        <v>1.28</v>
      </c>
      <c r="I158" s="221"/>
      <c r="J158" s="217"/>
      <c r="K158" s="217"/>
      <c r="L158" s="222"/>
      <c r="M158" s="223"/>
      <c r="N158" s="224"/>
      <c r="O158" s="224"/>
      <c r="P158" s="224"/>
      <c r="Q158" s="224"/>
      <c r="R158" s="224"/>
      <c r="S158" s="224"/>
      <c r="T158" s="225"/>
      <c r="AT158" s="226" t="s">
        <v>140</v>
      </c>
      <c r="AU158" s="226" t="s">
        <v>83</v>
      </c>
      <c r="AV158" s="12" t="s">
        <v>83</v>
      </c>
      <c r="AW158" s="12" t="s">
        <v>36</v>
      </c>
      <c r="AX158" s="12" t="s">
        <v>73</v>
      </c>
      <c r="AY158" s="226" t="s">
        <v>131</v>
      </c>
    </row>
    <row r="159" spans="2:65" s="1" customFormat="1" ht="25.5" customHeight="1" x14ac:dyDescent="0.3">
      <c r="B159" s="40"/>
      <c r="C159" s="191" t="s">
        <v>159</v>
      </c>
      <c r="D159" s="191" t="s">
        <v>134</v>
      </c>
      <c r="E159" s="192" t="s">
        <v>204</v>
      </c>
      <c r="F159" s="193" t="s">
        <v>205</v>
      </c>
      <c r="G159" s="194" t="s">
        <v>158</v>
      </c>
      <c r="H159" s="195">
        <v>371.32</v>
      </c>
      <c r="I159" s="196"/>
      <c r="J159" s="197">
        <f>ROUND(I159*H159,2)</f>
        <v>0</v>
      </c>
      <c r="K159" s="193" t="s">
        <v>147</v>
      </c>
      <c r="L159" s="60"/>
      <c r="M159" s="198" t="s">
        <v>23</v>
      </c>
      <c r="N159" s="199" t="s">
        <v>44</v>
      </c>
      <c r="O159" s="41"/>
      <c r="P159" s="200">
        <f>O159*H159</f>
        <v>0</v>
      </c>
      <c r="Q159" s="200">
        <v>0</v>
      </c>
      <c r="R159" s="200">
        <f>Q159*H159</f>
        <v>0</v>
      </c>
      <c r="S159" s="200">
        <v>0</v>
      </c>
      <c r="T159" s="201">
        <f>S159*H159</f>
        <v>0</v>
      </c>
      <c r="AR159" s="23" t="s">
        <v>138</v>
      </c>
      <c r="AT159" s="23" t="s">
        <v>134</v>
      </c>
      <c r="AU159" s="23" t="s">
        <v>83</v>
      </c>
      <c r="AY159" s="23" t="s">
        <v>131</v>
      </c>
      <c r="BE159" s="202">
        <f>IF(N159="základní",J159,0)</f>
        <v>0</v>
      </c>
      <c r="BF159" s="202">
        <f>IF(N159="snížená",J159,0)</f>
        <v>0</v>
      </c>
      <c r="BG159" s="202">
        <f>IF(N159="zákl. přenesená",J159,0)</f>
        <v>0</v>
      </c>
      <c r="BH159" s="202">
        <f>IF(N159="sníž. přenesená",J159,0)</f>
        <v>0</v>
      </c>
      <c r="BI159" s="202">
        <f>IF(N159="nulová",J159,0)</f>
        <v>0</v>
      </c>
      <c r="BJ159" s="23" t="s">
        <v>81</v>
      </c>
      <c r="BK159" s="202">
        <f>ROUND(I159*H159,2)</f>
        <v>0</v>
      </c>
      <c r="BL159" s="23" t="s">
        <v>138</v>
      </c>
      <c r="BM159" s="23" t="s">
        <v>206</v>
      </c>
    </row>
    <row r="160" spans="2:65" s="1" customFormat="1" ht="36" x14ac:dyDescent="0.3">
      <c r="B160" s="40"/>
      <c r="C160" s="62"/>
      <c r="D160" s="203" t="s">
        <v>139</v>
      </c>
      <c r="E160" s="62"/>
      <c r="F160" s="204" t="s">
        <v>207</v>
      </c>
      <c r="G160" s="62"/>
      <c r="H160" s="62"/>
      <c r="I160" s="162"/>
      <c r="J160" s="62"/>
      <c r="K160" s="62"/>
      <c r="L160" s="60"/>
      <c r="M160" s="205"/>
      <c r="N160" s="41"/>
      <c r="O160" s="41"/>
      <c r="P160" s="41"/>
      <c r="Q160" s="41"/>
      <c r="R160" s="41"/>
      <c r="S160" s="41"/>
      <c r="T160" s="77"/>
      <c r="AT160" s="23" t="s">
        <v>139</v>
      </c>
      <c r="AU160" s="23" t="s">
        <v>83</v>
      </c>
    </row>
    <row r="161" spans="2:65" s="12" customFormat="1" x14ac:dyDescent="0.3">
      <c r="B161" s="216"/>
      <c r="C161" s="217"/>
      <c r="D161" s="203" t="s">
        <v>140</v>
      </c>
      <c r="E161" s="218" t="s">
        <v>23</v>
      </c>
      <c r="F161" s="219" t="s">
        <v>162</v>
      </c>
      <c r="G161" s="217"/>
      <c r="H161" s="220">
        <v>25.11</v>
      </c>
      <c r="I161" s="221"/>
      <c r="J161" s="217"/>
      <c r="K161" s="217"/>
      <c r="L161" s="222"/>
      <c r="M161" s="223"/>
      <c r="N161" s="224"/>
      <c r="O161" s="224"/>
      <c r="P161" s="224"/>
      <c r="Q161" s="224"/>
      <c r="R161" s="224"/>
      <c r="S161" s="224"/>
      <c r="T161" s="225"/>
      <c r="AT161" s="226" t="s">
        <v>140</v>
      </c>
      <c r="AU161" s="226" t="s">
        <v>83</v>
      </c>
      <c r="AV161" s="12" t="s">
        <v>83</v>
      </c>
      <c r="AW161" s="12" t="s">
        <v>36</v>
      </c>
      <c r="AX161" s="12" t="s">
        <v>73</v>
      </c>
      <c r="AY161" s="226" t="s">
        <v>131</v>
      </c>
    </row>
    <row r="162" spans="2:65" s="12" customFormat="1" x14ac:dyDescent="0.3">
      <c r="B162" s="216"/>
      <c r="C162" s="217"/>
      <c r="D162" s="203" t="s">
        <v>140</v>
      </c>
      <c r="E162" s="218" t="s">
        <v>23</v>
      </c>
      <c r="F162" s="219" t="s">
        <v>163</v>
      </c>
      <c r="G162" s="217"/>
      <c r="H162" s="220">
        <v>77.7</v>
      </c>
      <c r="I162" s="221"/>
      <c r="J162" s="217"/>
      <c r="K162" s="217"/>
      <c r="L162" s="222"/>
      <c r="M162" s="223"/>
      <c r="N162" s="224"/>
      <c r="O162" s="224"/>
      <c r="P162" s="224"/>
      <c r="Q162" s="224"/>
      <c r="R162" s="224"/>
      <c r="S162" s="224"/>
      <c r="T162" s="225"/>
      <c r="AT162" s="226" t="s">
        <v>140</v>
      </c>
      <c r="AU162" s="226" t="s">
        <v>83</v>
      </c>
      <c r="AV162" s="12" t="s">
        <v>83</v>
      </c>
      <c r="AW162" s="12" t="s">
        <v>36</v>
      </c>
      <c r="AX162" s="12" t="s">
        <v>73</v>
      </c>
      <c r="AY162" s="226" t="s">
        <v>131</v>
      </c>
    </row>
    <row r="163" spans="2:65" s="12" customFormat="1" x14ac:dyDescent="0.3">
      <c r="B163" s="216"/>
      <c r="C163" s="217"/>
      <c r="D163" s="203" t="s">
        <v>140</v>
      </c>
      <c r="E163" s="218" t="s">
        <v>23</v>
      </c>
      <c r="F163" s="219" t="s">
        <v>164</v>
      </c>
      <c r="G163" s="217"/>
      <c r="H163" s="220">
        <v>77.7</v>
      </c>
      <c r="I163" s="221"/>
      <c r="J163" s="217"/>
      <c r="K163" s="217"/>
      <c r="L163" s="222"/>
      <c r="M163" s="223"/>
      <c r="N163" s="224"/>
      <c r="O163" s="224"/>
      <c r="P163" s="224"/>
      <c r="Q163" s="224"/>
      <c r="R163" s="224"/>
      <c r="S163" s="224"/>
      <c r="T163" s="225"/>
      <c r="AT163" s="226" t="s">
        <v>140</v>
      </c>
      <c r="AU163" s="226" t="s">
        <v>83</v>
      </c>
      <c r="AV163" s="12" t="s">
        <v>83</v>
      </c>
      <c r="AW163" s="12" t="s">
        <v>36</v>
      </c>
      <c r="AX163" s="12" t="s">
        <v>73</v>
      </c>
      <c r="AY163" s="226" t="s">
        <v>131</v>
      </c>
    </row>
    <row r="164" spans="2:65" s="12" customFormat="1" x14ac:dyDescent="0.3">
      <c r="B164" s="216"/>
      <c r="C164" s="217"/>
      <c r="D164" s="203" t="s">
        <v>140</v>
      </c>
      <c r="E164" s="218" t="s">
        <v>23</v>
      </c>
      <c r="F164" s="219" t="s">
        <v>165</v>
      </c>
      <c r="G164" s="217"/>
      <c r="H164" s="220">
        <v>25.08</v>
      </c>
      <c r="I164" s="221"/>
      <c r="J164" s="217"/>
      <c r="K164" s="217"/>
      <c r="L164" s="222"/>
      <c r="M164" s="223"/>
      <c r="N164" s="224"/>
      <c r="O164" s="224"/>
      <c r="P164" s="224"/>
      <c r="Q164" s="224"/>
      <c r="R164" s="224"/>
      <c r="S164" s="224"/>
      <c r="T164" s="225"/>
      <c r="AT164" s="226" t="s">
        <v>140</v>
      </c>
      <c r="AU164" s="226" t="s">
        <v>83</v>
      </c>
      <c r="AV164" s="12" t="s">
        <v>83</v>
      </c>
      <c r="AW164" s="12" t="s">
        <v>36</v>
      </c>
      <c r="AX164" s="12" t="s">
        <v>73</v>
      </c>
      <c r="AY164" s="226" t="s">
        <v>131</v>
      </c>
    </row>
    <row r="165" spans="2:65" s="12" customFormat="1" x14ac:dyDescent="0.3">
      <c r="B165" s="216"/>
      <c r="C165" s="217"/>
      <c r="D165" s="203" t="s">
        <v>140</v>
      </c>
      <c r="E165" s="218" t="s">
        <v>23</v>
      </c>
      <c r="F165" s="219" t="s">
        <v>166</v>
      </c>
      <c r="G165" s="217"/>
      <c r="H165" s="220">
        <v>62.4</v>
      </c>
      <c r="I165" s="221"/>
      <c r="J165" s="217"/>
      <c r="K165" s="217"/>
      <c r="L165" s="222"/>
      <c r="M165" s="223"/>
      <c r="N165" s="224"/>
      <c r="O165" s="224"/>
      <c r="P165" s="224"/>
      <c r="Q165" s="224"/>
      <c r="R165" s="224"/>
      <c r="S165" s="224"/>
      <c r="T165" s="225"/>
      <c r="AT165" s="226" t="s">
        <v>140</v>
      </c>
      <c r="AU165" s="226" t="s">
        <v>83</v>
      </c>
      <c r="AV165" s="12" t="s">
        <v>83</v>
      </c>
      <c r="AW165" s="12" t="s">
        <v>36</v>
      </c>
      <c r="AX165" s="12" t="s">
        <v>73</v>
      </c>
      <c r="AY165" s="226" t="s">
        <v>131</v>
      </c>
    </row>
    <row r="166" spans="2:65" s="12" customFormat="1" x14ac:dyDescent="0.3">
      <c r="B166" s="216"/>
      <c r="C166" s="217"/>
      <c r="D166" s="203" t="s">
        <v>140</v>
      </c>
      <c r="E166" s="218" t="s">
        <v>23</v>
      </c>
      <c r="F166" s="219" t="s">
        <v>167</v>
      </c>
      <c r="G166" s="217"/>
      <c r="H166" s="220">
        <v>25.17</v>
      </c>
      <c r="I166" s="221"/>
      <c r="J166" s="217"/>
      <c r="K166" s="217"/>
      <c r="L166" s="222"/>
      <c r="M166" s="223"/>
      <c r="N166" s="224"/>
      <c r="O166" s="224"/>
      <c r="P166" s="224"/>
      <c r="Q166" s="224"/>
      <c r="R166" s="224"/>
      <c r="S166" s="224"/>
      <c r="T166" s="225"/>
      <c r="AT166" s="226" t="s">
        <v>140</v>
      </c>
      <c r="AU166" s="226" t="s">
        <v>83</v>
      </c>
      <c r="AV166" s="12" t="s">
        <v>83</v>
      </c>
      <c r="AW166" s="12" t="s">
        <v>36</v>
      </c>
      <c r="AX166" s="12" t="s">
        <v>73</v>
      </c>
      <c r="AY166" s="226" t="s">
        <v>131</v>
      </c>
    </row>
    <row r="167" spans="2:65" s="12" customFormat="1" x14ac:dyDescent="0.3">
      <c r="B167" s="216"/>
      <c r="C167" s="217"/>
      <c r="D167" s="203" t="s">
        <v>140</v>
      </c>
      <c r="E167" s="218" t="s">
        <v>23</v>
      </c>
      <c r="F167" s="219" t="s">
        <v>168</v>
      </c>
      <c r="G167" s="217"/>
      <c r="H167" s="220">
        <v>8.26</v>
      </c>
      <c r="I167" s="221"/>
      <c r="J167" s="217"/>
      <c r="K167" s="217"/>
      <c r="L167" s="222"/>
      <c r="M167" s="223"/>
      <c r="N167" s="224"/>
      <c r="O167" s="224"/>
      <c r="P167" s="224"/>
      <c r="Q167" s="224"/>
      <c r="R167" s="224"/>
      <c r="S167" s="224"/>
      <c r="T167" s="225"/>
      <c r="AT167" s="226" t="s">
        <v>140</v>
      </c>
      <c r="AU167" s="226" t="s">
        <v>83</v>
      </c>
      <c r="AV167" s="12" t="s">
        <v>83</v>
      </c>
      <c r="AW167" s="12" t="s">
        <v>36</v>
      </c>
      <c r="AX167" s="12" t="s">
        <v>73</v>
      </c>
      <c r="AY167" s="226" t="s">
        <v>131</v>
      </c>
    </row>
    <row r="168" spans="2:65" s="12" customFormat="1" x14ac:dyDescent="0.3">
      <c r="B168" s="216"/>
      <c r="C168" s="217"/>
      <c r="D168" s="203" t="s">
        <v>140</v>
      </c>
      <c r="E168" s="218" t="s">
        <v>23</v>
      </c>
      <c r="F168" s="219" t="s">
        <v>169</v>
      </c>
      <c r="G168" s="217"/>
      <c r="H168" s="220">
        <v>15.69</v>
      </c>
      <c r="I168" s="221"/>
      <c r="J168" s="217"/>
      <c r="K168" s="217"/>
      <c r="L168" s="222"/>
      <c r="M168" s="223"/>
      <c r="N168" s="224"/>
      <c r="O168" s="224"/>
      <c r="P168" s="224"/>
      <c r="Q168" s="224"/>
      <c r="R168" s="224"/>
      <c r="S168" s="224"/>
      <c r="T168" s="225"/>
      <c r="AT168" s="226" t="s">
        <v>140</v>
      </c>
      <c r="AU168" s="226" t="s">
        <v>83</v>
      </c>
      <c r="AV168" s="12" t="s">
        <v>83</v>
      </c>
      <c r="AW168" s="12" t="s">
        <v>36</v>
      </c>
      <c r="AX168" s="12" t="s">
        <v>73</v>
      </c>
      <c r="AY168" s="226" t="s">
        <v>131</v>
      </c>
    </row>
    <row r="169" spans="2:65" s="12" customFormat="1" x14ac:dyDescent="0.3">
      <c r="B169" s="216"/>
      <c r="C169" s="217"/>
      <c r="D169" s="203" t="s">
        <v>140</v>
      </c>
      <c r="E169" s="218" t="s">
        <v>23</v>
      </c>
      <c r="F169" s="219" t="s">
        <v>170</v>
      </c>
      <c r="G169" s="217"/>
      <c r="H169" s="220">
        <v>5.0999999999999996</v>
      </c>
      <c r="I169" s="221"/>
      <c r="J169" s="217"/>
      <c r="K169" s="217"/>
      <c r="L169" s="222"/>
      <c r="M169" s="223"/>
      <c r="N169" s="224"/>
      <c r="O169" s="224"/>
      <c r="P169" s="224"/>
      <c r="Q169" s="224"/>
      <c r="R169" s="224"/>
      <c r="S169" s="224"/>
      <c r="T169" s="225"/>
      <c r="AT169" s="226" t="s">
        <v>140</v>
      </c>
      <c r="AU169" s="226" t="s">
        <v>83</v>
      </c>
      <c r="AV169" s="12" t="s">
        <v>83</v>
      </c>
      <c r="AW169" s="12" t="s">
        <v>36</v>
      </c>
      <c r="AX169" s="12" t="s">
        <v>73</v>
      </c>
      <c r="AY169" s="226" t="s">
        <v>131</v>
      </c>
    </row>
    <row r="170" spans="2:65" s="12" customFormat="1" x14ac:dyDescent="0.3">
      <c r="B170" s="216"/>
      <c r="C170" s="217"/>
      <c r="D170" s="203" t="s">
        <v>140</v>
      </c>
      <c r="E170" s="218" t="s">
        <v>23</v>
      </c>
      <c r="F170" s="219" t="s">
        <v>171</v>
      </c>
      <c r="G170" s="217"/>
      <c r="H170" s="220">
        <v>12</v>
      </c>
      <c r="I170" s="221"/>
      <c r="J170" s="217"/>
      <c r="K170" s="217"/>
      <c r="L170" s="222"/>
      <c r="M170" s="223"/>
      <c r="N170" s="224"/>
      <c r="O170" s="224"/>
      <c r="P170" s="224"/>
      <c r="Q170" s="224"/>
      <c r="R170" s="224"/>
      <c r="S170" s="224"/>
      <c r="T170" s="225"/>
      <c r="AT170" s="226" t="s">
        <v>140</v>
      </c>
      <c r="AU170" s="226" t="s">
        <v>83</v>
      </c>
      <c r="AV170" s="12" t="s">
        <v>83</v>
      </c>
      <c r="AW170" s="12" t="s">
        <v>36</v>
      </c>
      <c r="AX170" s="12" t="s">
        <v>73</v>
      </c>
      <c r="AY170" s="226" t="s">
        <v>131</v>
      </c>
    </row>
    <row r="171" spans="2:65" s="12" customFormat="1" x14ac:dyDescent="0.3">
      <c r="B171" s="216"/>
      <c r="C171" s="217"/>
      <c r="D171" s="203" t="s">
        <v>140</v>
      </c>
      <c r="E171" s="218" t="s">
        <v>23</v>
      </c>
      <c r="F171" s="219" t="s">
        <v>172</v>
      </c>
      <c r="G171" s="217"/>
      <c r="H171" s="220">
        <v>18</v>
      </c>
      <c r="I171" s="221"/>
      <c r="J171" s="217"/>
      <c r="K171" s="217"/>
      <c r="L171" s="222"/>
      <c r="M171" s="223"/>
      <c r="N171" s="224"/>
      <c r="O171" s="224"/>
      <c r="P171" s="224"/>
      <c r="Q171" s="224"/>
      <c r="R171" s="224"/>
      <c r="S171" s="224"/>
      <c r="T171" s="225"/>
      <c r="AT171" s="226" t="s">
        <v>140</v>
      </c>
      <c r="AU171" s="226" t="s">
        <v>83</v>
      </c>
      <c r="AV171" s="12" t="s">
        <v>83</v>
      </c>
      <c r="AW171" s="12" t="s">
        <v>36</v>
      </c>
      <c r="AX171" s="12" t="s">
        <v>73</v>
      </c>
      <c r="AY171" s="226" t="s">
        <v>131</v>
      </c>
    </row>
    <row r="172" spans="2:65" s="12" customFormat="1" x14ac:dyDescent="0.3">
      <c r="B172" s="216"/>
      <c r="C172" s="217"/>
      <c r="D172" s="203" t="s">
        <v>140</v>
      </c>
      <c r="E172" s="218" t="s">
        <v>23</v>
      </c>
      <c r="F172" s="219" t="s">
        <v>173</v>
      </c>
      <c r="G172" s="217"/>
      <c r="H172" s="220">
        <v>6.37</v>
      </c>
      <c r="I172" s="221"/>
      <c r="J172" s="217"/>
      <c r="K172" s="217"/>
      <c r="L172" s="222"/>
      <c r="M172" s="223"/>
      <c r="N172" s="224"/>
      <c r="O172" s="224"/>
      <c r="P172" s="224"/>
      <c r="Q172" s="224"/>
      <c r="R172" s="224"/>
      <c r="S172" s="224"/>
      <c r="T172" s="225"/>
      <c r="AT172" s="226" t="s">
        <v>140</v>
      </c>
      <c r="AU172" s="226" t="s">
        <v>83</v>
      </c>
      <c r="AV172" s="12" t="s">
        <v>83</v>
      </c>
      <c r="AW172" s="12" t="s">
        <v>36</v>
      </c>
      <c r="AX172" s="12" t="s">
        <v>73</v>
      </c>
      <c r="AY172" s="226" t="s">
        <v>131</v>
      </c>
    </row>
    <row r="173" spans="2:65" s="12" customFormat="1" x14ac:dyDescent="0.3">
      <c r="B173" s="216"/>
      <c r="C173" s="217"/>
      <c r="D173" s="203" t="s">
        <v>140</v>
      </c>
      <c r="E173" s="218" t="s">
        <v>23</v>
      </c>
      <c r="F173" s="219" t="s">
        <v>174</v>
      </c>
      <c r="G173" s="217"/>
      <c r="H173" s="220">
        <v>12.74</v>
      </c>
      <c r="I173" s="221"/>
      <c r="J173" s="217"/>
      <c r="K173" s="217"/>
      <c r="L173" s="222"/>
      <c r="M173" s="223"/>
      <c r="N173" s="224"/>
      <c r="O173" s="224"/>
      <c r="P173" s="224"/>
      <c r="Q173" s="224"/>
      <c r="R173" s="224"/>
      <c r="S173" s="224"/>
      <c r="T173" s="225"/>
      <c r="AT173" s="226" t="s">
        <v>140</v>
      </c>
      <c r="AU173" s="226" t="s">
        <v>83</v>
      </c>
      <c r="AV173" s="12" t="s">
        <v>83</v>
      </c>
      <c r="AW173" s="12" t="s">
        <v>36</v>
      </c>
      <c r="AX173" s="12" t="s">
        <v>73</v>
      </c>
      <c r="AY173" s="226" t="s">
        <v>131</v>
      </c>
    </row>
    <row r="174" spans="2:65" s="13" customFormat="1" x14ac:dyDescent="0.3">
      <c r="B174" s="227"/>
      <c r="C174" s="228"/>
      <c r="D174" s="203" t="s">
        <v>140</v>
      </c>
      <c r="E174" s="229" t="s">
        <v>23</v>
      </c>
      <c r="F174" s="230" t="s">
        <v>208</v>
      </c>
      <c r="G174" s="228"/>
      <c r="H174" s="231">
        <v>371.32</v>
      </c>
      <c r="I174" s="232"/>
      <c r="J174" s="228"/>
      <c r="K174" s="228"/>
      <c r="L174" s="233"/>
      <c r="M174" s="234"/>
      <c r="N174" s="235"/>
      <c r="O174" s="235"/>
      <c r="P174" s="235"/>
      <c r="Q174" s="235"/>
      <c r="R174" s="235"/>
      <c r="S174" s="235"/>
      <c r="T174" s="236"/>
      <c r="AT174" s="237" t="s">
        <v>140</v>
      </c>
      <c r="AU174" s="237" t="s">
        <v>83</v>
      </c>
      <c r="AV174" s="13" t="s">
        <v>138</v>
      </c>
      <c r="AW174" s="13" t="s">
        <v>36</v>
      </c>
      <c r="AX174" s="13" t="s">
        <v>81</v>
      </c>
      <c r="AY174" s="237" t="s">
        <v>131</v>
      </c>
    </row>
    <row r="175" spans="2:65" s="1" customFormat="1" ht="16.5" customHeight="1" x14ac:dyDescent="0.3">
      <c r="B175" s="40"/>
      <c r="C175" s="238" t="s">
        <v>209</v>
      </c>
      <c r="D175" s="238" t="s">
        <v>210</v>
      </c>
      <c r="E175" s="239" t="s">
        <v>211</v>
      </c>
      <c r="F175" s="240" t="s">
        <v>212</v>
      </c>
      <c r="G175" s="241" t="s">
        <v>158</v>
      </c>
      <c r="H175" s="242">
        <v>389.88600000000002</v>
      </c>
      <c r="I175" s="243"/>
      <c r="J175" s="244">
        <f>ROUND(I175*H175,2)</f>
        <v>0</v>
      </c>
      <c r="K175" s="240" t="s">
        <v>147</v>
      </c>
      <c r="L175" s="245"/>
      <c r="M175" s="246" t="s">
        <v>23</v>
      </c>
      <c r="N175" s="247" t="s">
        <v>44</v>
      </c>
      <c r="O175" s="41"/>
      <c r="P175" s="200">
        <f>O175*H175</f>
        <v>0</v>
      </c>
      <c r="Q175" s="200">
        <v>4.0000000000000003E-5</v>
      </c>
      <c r="R175" s="200">
        <f>Q175*H175</f>
        <v>1.5595440000000002E-2</v>
      </c>
      <c r="S175" s="200">
        <v>0</v>
      </c>
      <c r="T175" s="201">
        <f>S175*H175</f>
        <v>0</v>
      </c>
      <c r="AR175" s="23" t="s">
        <v>159</v>
      </c>
      <c r="AT175" s="23" t="s">
        <v>210</v>
      </c>
      <c r="AU175" s="23" t="s">
        <v>83</v>
      </c>
      <c r="AY175" s="23" t="s">
        <v>131</v>
      </c>
      <c r="BE175" s="202">
        <f>IF(N175="základní",J175,0)</f>
        <v>0</v>
      </c>
      <c r="BF175" s="202">
        <f>IF(N175="snížená",J175,0)</f>
        <v>0</v>
      </c>
      <c r="BG175" s="202">
        <f>IF(N175="zákl. přenesená",J175,0)</f>
        <v>0</v>
      </c>
      <c r="BH175" s="202">
        <f>IF(N175="sníž. přenesená",J175,0)</f>
        <v>0</v>
      </c>
      <c r="BI175" s="202">
        <f>IF(N175="nulová",J175,0)</f>
        <v>0</v>
      </c>
      <c r="BJ175" s="23" t="s">
        <v>81</v>
      </c>
      <c r="BK175" s="202">
        <f>ROUND(I175*H175,2)</f>
        <v>0</v>
      </c>
      <c r="BL175" s="23" t="s">
        <v>138</v>
      </c>
      <c r="BM175" s="23" t="s">
        <v>213</v>
      </c>
    </row>
    <row r="176" spans="2:65" s="1" customFormat="1" x14ac:dyDescent="0.3">
      <c r="B176" s="40"/>
      <c r="C176" s="62"/>
      <c r="D176" s="203" t="s">
        <v>139</v>
      </c>
      <c r="E176" s="62"/>
      <c r="F176" s="204" t="s">
        <v>212</v>
      </c>
      <c r="G176" s="62"/>
      <c r="H176" s="62"/>
      <c r="I176" s="162"/>
      <c r="J176" s="62"/>
      <c r="K176" s="62"/>
      <c r="L176" s="60"/>
      <c r="M176" s="205"/>
      <c r="N176" s="41"/>
      <c r="O176" s="41"/>
      <c r="P176" s="41"/>
      <c r="Q176" s="41"/>
      <c r="R176" s="41"/>
      <c r="S176" s="41"/>
      <c r="T176" s="77"/>
      <c r="AT176" s="23" t="s">
        <v>139</v>
      </c>
      <c r="AU176" s="23" t="s">
        <v>83</v>
      </c>
    </row>
    <row r="177" spans="2:65" s="1" customFormat="1" ht="16.5" customHeight="1" x14ac:dyDescent="0.3">
      <c r="B177" s="40"/>
      <c r="C177" s="191" t="s">
        <v>178</v>
      </c>
      <c r="D177" s="191" t="s">
        <v>134</v>
      </c>
      <c r="E177" s="192" t="s">
        <v>214</v>
      </c>
      <c r="F177" s="193" t="s">
        <v>215</v>
      </c>
      <c r="G177" s="194" t="s">
        <v>146</v>
      </c>
      <c r="H177" s="195">
        <v>2.5</v>
      </c>
      <c r="I177" s="196"/>
      <c r="J177" s="197">
        <f>ROUND(I177*H177,2)</f>
        <v>0</v>
      </c>
      <c r="K177" s="193" t="s">
        <v>147</v>
      </c>
      <c r="L177" s="60"/>
      <c r="M177" s="198" t="s">
        <v>23</v>
      </c>
      <c r="N177" s="199" t="s">
        <v>44</v>
      </c>
      <c r="O177" s="41"/>
      <c r="P177" s="200">
        <f>O177*H177</f>
        <v>0</v>
      </c>
      <c r="Q177" s="200">
        <v>2.6360000000000001E-2</v>
      </c>
      <c r="R177" s="200">
        <f>Q177*H177</f>
        <v>6.59E-2</v>
      </c>
      <c r="S177" s="200">
        <v>0</v>
      </c>
      <c r="T177" s="201">
        <f>S177*H177</f>
        <v>0</v>
      </c>
      <c r="AR177" s="23" t="s">
        <v>138</v>
      </c>
      <c r="AT177" s="23" t="s">
        <v>134</v>
      </c>
      <c r="AU177" s="23" t="s">
        <v>83</v>
      </c>
      <c r="AY177" s="23" t="s">
        <v>131</v>
      </c>
      <c r="BE177" s="202">
        <f>IF(N177="základní",J177,0)</f>
        <v>0</v>
      </c>
      <c r="BF177" s="202">
        <f>IF(N177="snížená",J177,0)</f>
        <v>0</v>
      </c>
      <c r="BG177" s="202">
        <f>IF(N177="zákl. přenesená",J177,0)</f>
        <v>0</v>
      </c>
      <c r="BH177" s="202">
        <f>IF(N177="sníž. přenesená",J177,0)</f>
        <v>0</v>
      </c>
      <c r="BI177" s="202">
        <f>IF(N177="nulová",J177,0)</f>
        <v>0</v>
      </c>
      <c r="BJ177" s="23" t="s">
        <v>81</v>
      </c>
      <c r="BK177" s="202">
        <f>ROUND(I177*H177,2)</f>
        <v>0</v>
      </c>
      <c r="BL177" s="23" t="s">
        <v>138</v>
      </c>
      <c r="BM177" s="23" t="s">
        <v>216</v>
      </c>
    </row>
    <row r="178" spans="2:65" s="1" customFormat="1" ht="24" x14ac:dyDescent="0.3">
      <c r="B178" s="40"/>
      <c r="C178" s="62"/>
      <c r="D178" s="203" t="s">
        <v>139</v>
      </c>
      <c r="E178" s="62"/>
      <c r="F178" s="204" t="s">
        <v>217</v>
      </c>
      <c r="G178" s="62"/>
      <c r="H178" s="62"/>
      <c r="I178" s="162"/>
      <c r="J178" s="62"/>
      <c r="K178" s="62"/>
      <c r="L178" s="60"/>
      <c r="M178" s="205"/>
      <c r="N178" s="41"/>
      <c r="O178" s="41"/>
      <c r="P178" s="41"/>
      <c r="Q178" s="41"/>
      <c r="R178" s="41"/>
      <c r="S178" s="41"/>
      <c r="T178" s="77"/>
      <c r="AT178" s="23" t="s">
        <v>139</v>
      </c>
      <c r="AU178" s="23" t="s">
        <v>83</v>
      </c>
    </row>
    <row r="179" spans="2:65" s="11" customFormat="1" x14ac:dyDescent="0.3">
      <c r="B179" s="206"/>
      <c r="C179" s="207"/>
      <c r="D179" s="203" t="s">
        <v>140</v>
      </c>
      <c r="E179" s="208" t="s">
        <v>23</v>
      </c>
      <c r="F179" s="209" t="s">
        <v>141</v>
      </c>
      <c r="G179" s="207"/>
      <c r="H179" s="208" t="s">
        <v>23</v>
      </c>
      <c r="I179" s="210"/>
      <c r="J179" s="207"/>
      <c r="K179" s="207"/>
      <c r="L179" s="211"/>
      <c r="M179" s="212"/>
      <c r="N179" s="213"/>
      <c r="O179" s="213"/>
      <c r="P179" s="213"/>
      <c r="Q179" s="213"/>
      <c r="R179" s="213"/>
      <c r="S179" s="213"/>
      <c r="T179" s="214"/>
      <c r="AT179" s="215" t="s">
        <v>140</v>
      </c>
      <c r="AU179" s="215" t="s">
        <v>83</v>
      </c>
      <c r="AV179" s="11" t="s">
        <v>81</v>
      </c>
      <c r="AW179" s="11" t="s">
        <v>36</v>
      </c>
      <c r="AX179" s="11" t="s">
        <v>73</v>
      </c>
      <c r="AY179" s="215" t="s">
        <v>131</v>
      </c>
    </row>
    <row r="180" spans="2:65" s="12" customFormat="1" x14ac:dyDescent="0.3">
      <c r="B180" s="216"/>
      <c r="C180" s="217"/>
      <c r="D180" s="203" t="s">
        <v>140</v>
      </c>
      <c r="E180" s="218" t="s">
        <v>23</v>
      </c>
      <c r="F180" s="219" t="s">
        <v>202</v>
      </c>
      <c r="G180" s="217"/>
      <c r="H180" s="220">
        <v>1.22</v>
      </c>
      <c r="I180" s="221"/>
      <c r="J180" s="217"/>
      <c r="K180" s="217"/>
      <c r="L180" s="222"/>
      <c r="M180" s="223"/>
      <c r="N180" s="224"/>
      <c r="O180" s="224"/>
      <c r="P180" s="224"/>
      <c r="Q180" s="224"/>
      <c r="R180" s="224"/>
      <c r="S180" s="224"/>
      <c r="T180" s="225"/>
      <c r="AT180" s="226" t="s">
        <v>140</v>
      </c>
      <c r="AU180" s="226" t="s">
        <v>83</v>
      </c>
      <c r="AV180" s="12" t="s">
        <v>83</v>
      </c>
      <c r="AW180" s="12" t="s">
        <v>36</v>
      </c>
      <c r="AX180" s="12" t="s">
        <v>73</v>
      </c>
      <c r="AY180" s="226" t="s">
        <v>131</v>
      </c>
    </row>
    <row r="181" spans="2:65" s="12" customFormat="1" x14ac:dyDescent="0.3">
      <c r="B181" s="216"/>
      <c r="C181" s="217"/>
      <c r="D181" s="203" t="s">
        <v>140</v>
      </c>
      <c r="E181" s="218" t="s">
        <v>23</v>
      </c>
      <c r="F181" s="219" t="s">
        <v>203</v>
      </c>
      <c r="G181" s="217"/>
      <c r="H181" s="220">
        <v>1.28</v>
      </c>
      <c r="I181" s="221"/>
      <c r="J181" s="217"/>
      <c r="K181" s="217"/>
      <c r="L181" s="222"/>
      <c r="M181" s="223"/>
      <c r="N181" s="224"/>
      <c r="O181" s="224"/>
      <c r="P181" s="224"/>
      <c r="Q181" s="224"/>
      <c r="R181" s="224"/>
      <c r="S181" s="224"/>
      <c r="T181" s="225"/>
      <c r="AT181" s="226" t="s">
        <v>140</v>
      </c>
      <c r="AU181" s="226" t="s">
        <v>83</v>
      </c>
      <c r="AV181" s="12" t="s">
        <v>83</v>
      </c>
      <c r="AW181" s="12" t="s">
        <v>36</v>
      </c>
      <c r="AX181" s="12" t="s">
        <v>73</v>
      </c>
      <c r="AY181" s="226" t="s">
        <v>131</v>
      </c>
    </row>
    <row r="182" spans="2:65" s="1" customFormat="1" ht="25.5" customHeight="1" x14ac:dyDescent="0.3">
      <c r="B182" s="40"/>
      <c r="C182" s="191" t="s">
        <v>218</v>
      </c>
      <c r="D182" s="191" t="s">
        <v>134</v>
      </c>
      <c r="E182" s="192" t="s">
        <v>219</v>
      </c>
      <c r="F182" s="193" t="s">
        <v>220</v>
      </c>
      <c r="G182" s="194" t="s">
        <v>146</v>
      </c>
      <c r="H182" s="195">
        <v>59.16</v>
      </c>
      <c r="I182" s="196"/>
      <c r="J182" s="197">
        <f>ROUND(I182*H182,2)</f>
        <v>0</v>
      </c>
      <c r="K182" s="193" t="s">
        <v>147</v>
      </c>
      <c r="L182" s="60"/>
      <c r="M182" s="198" t="s">
        <v>23</v>
      </c>
      <c r="N182" s="199" t="s">
        <v>44</v>
      </c>
      <c r="O182" s="41"/>
      <c r="P182" s="200">
        <f>O182*H182</f>
        <v>0</v>
      </c>
      <c r="Q182" s="200">
        <v>1.255E-2</v>
      </c>
      <c r="R182" s="200">
        <f>Q182*H182</f>
        <v>0.74245799999999995</v>
      </c>
      <c r="S182" s="200">
        <v>0</v>
      </c>
      <c r="T182" s="201">
        <f>S182*H182</f>
        <v>0</v>
      </c>
      <c r="AR182" s="23" t="s">
        <v>138</v>
      </c>
      <c r="AT182" s="23" t="s">
        <v>134</v>
      </c>
      <c r="AU182" s="23" t="s">
        <v>83</v>
      </c>
      <c r="AY182" s="23" t="s">
        <v>131</v>
      </c>
      <c r="BE182" s="202">
        <f>IF(N182="základní",J182,0)</f>
        <v>0</v>
      </c>
      <c r="BF182" s="202">
        <f>IF(N182="snížená",J182,0)</f>
        <v>0</v>
      </c>
      <c r="BG182" s="202">
        <f>IF(N182="zákl. přenesená",J182,0)</f>
        <v>0</v>
      </c>
      <c r="BH182" s="202">
        <f>IF(N182="sníž. přenesená",J182,0)</f>
        <v>0</v>
      </c>
      <c r="BI182" s="202">
        <f>IF(N182="nulová",J182,0)</f>
        <v>0</v>
      </c>
      <c r="BJ182" s="23" t="s">
        <v>81</v>
      </c>
      <c r="BK182" s="202">
        <f>ROUND(I182*H182,2)</f>
        <v>0</v>
      </c>
      <c r="BL182" s="23" t="s">
        <v>138</v>
      </c>
      <c r="BM182" s="23" t="s">
        <v>221</v>
      </c>
    </row>
    <row r="183" spans="2:65" s="1" customFormat="1" ht="24" x14ac:dyDescent="0.3">
      <c r="B183" s="40"/>
      <c r="C183" s="62"/>
      <c r="D183" s="203" t="s">
        <v>139</v>
      </c>
      <c r="E183" s="62"/>
      <c r="F183" s="204" t="s">
        <v>222</v>
      </c>
      <c r="G183" s="62"/>
      <c r="H183" s="62"/>
      <c r="I183" s="162"/>
      <c r="J183" s="62"/>
      <c r="K183" s="62"/>
      <c r="L183" s="60"/>
      <c r="M183" s="205"/>
      <c r="N183" s="41"/>
      <c r="O183" s="41"/>
      <c r="P183" s="41"/>
      <c r="Q183" s="41"/>
      <c r="R183" s="41"/>
      <c r="S183" s="41"/>
      <c r="T183" s="77"/>
      <c r="AT183" s="23" t="s">
        <v>139</v>
      </c>
      <c r="AU183" s="23" t="s">
        <v>83</v>
      </c>
    </row>
    <row r="184" spans="2:65" s="11" customFormat="1" x14ac:dyDescent="0.3">
      <c r="B184" s="206"/>
      <c r="C184" s="207"/>
      <c r="D184" s="203" t="s">
        <v>140</v>
      </c>
      <c r="E184" s="208" t="s">
        <v>23</v>
      </c>
      <c r="F184" s="209" t="s">
        <v>223</v>
      </c>
      <c r="G184" s="207"/>
      <c r="H184" s="208" t="s">
        <v>23</v>
      </c>
      <c r="I184" s="210"/>
      <c r="J184" s="207"/>
      <c r="K184" s="207"/>
      <c r="L184" s="211"/>
      <c r="M184" s="212"/>
      <c r="N184" s="213"/>
      <c r="O184" s="213"/>
      <c r="P184" s="213"/>
      <c r="Q184" s="213"/>
      <c r="R184" s="213"/>
      <c r="S184" s="213"/>
      <c r="T184" s="214"/>
      <c r="AT184" s="215" t="s">
        <v>140</v>
      </c>
      <c r="AU184" s="215" t="s">
        <v>83</v>
      </c>
      <c r="AV184" s="11" t="s">
        <v>81</v>
      </c>
      <c r="AW184" s="11" t="s">
        <v>36</v>
      </c>
      <c r="AX184" s="11" t="s">
        <v>73</v>
      </c>
      <c r="AY184" s="215" t="s">
        <v>131</v>
      </c>
    </row>
    <row r="185" spans="2:65" s="12" customFormat="1" x14ac:dyDescent="0.3">
      <c r="B185" s="216"/>
      <c r="C185" s="217"/>
      <c r="D185" s="203" t="s">
        <v>140</v>
      </c>
      <c r="E185" s="218" t="s">
        <v>23</v>
      </c>
      <c r="F185" s="219" t="s">
        <v>224</v>
      </c>
      <c r="G185" s="217"/>
      <c r="H185" s="220">
        <v>3.8159999999999998</v>
      </c>
      <c r="I185" s="221"/>
      <c r="J185" s="217"/>
      <c r="K185" s="217"/>
      <c r="L185" s="222"/>
      <c r="M185" s="223"/>
      <c r="N185" s="224"/>
      <c r="O185" s="224"/>
      <c r="P185" s="224"/>
      <c r="Q185" s="224"/>
      <c r="R185" s="224"/>
      <c r="S185" s="224"/>
      <c r="T185" s="225"/>
      <c r="AT185" s="226" t="s">
        <v>140</v>
      </c>
      <c r="AU185" s="226" t="s">
        <v>83</v>
      </c>
      <c r="AV185" s="12" t="s">
        <v>83</v>
      </c>
      <c r="AW185" s="12" t="s">
        <v>36</v>
      </c>
      <c r="AX185" s="12" t="s">
        <v>73</v>
      </c>
      <c r="AY185" s="226" t="s">
        <v>131</v>
      </c>
    </row>
    <row r="186" spans="2:65" s="12" customFormat="1" x14ac:dyDescent="0.3">
      <c r="B186" s="216"/>
      <c r="C186" s="217"/>
      <c r="D186" s="203" t="s">
        <v>140</v>
      </c>
      <c r="E186" s="218" t="s">
        <v>23</v>
      </c>
      <c r="F186" s="219" t="s">
        <v>225</v>
      </c>
      <c r="G186" s="217"/>
      <c r="H186" s="220">
        <v>12.72</v>
      </c>
      <c r="I186" s="221"/>
      <c r="J186" s="217"/>
      <c r="K186" s="217"/>
      <c r="L186" s="222"/>
      <c r="M186" s="223"/>
      <c r="N186" s="224"/>
      <c r="O186" s="224"/>
      <c r="P186" s="224"/>
      <c r="Q186" s="224"/>
      <c r="R186" s="224"/>
      <c r="S186" s="224"/>
      <c r="T186" s="225"/>
      <c r="AT186" s="226" t="s">
        <v>140</v>
      </c>
      <c r="AU186" s="226" t="s">
        <v>83</v>
      </c>
      <c r="AV186" s="12" t="s">
        <v>83</v>
      </c>
      <c r="AW186" s="12" t="s">
        <v>36</v>
      </c>
      <c r="AX186" s="12" t="s">
        <v>73</v>
      </c>
      <c r="AY186" s="226" t="s">
        <v>131</v>
      </c>
    </row>
    <row r="187" spans="2:65" s="12" customFormat="1" x14ac:dyDescent="0.3">
      <c r="B187" s="216"/>
      <c r="C187" s="217"/>
      <c r="D187" s="203" t="s">
        <v>140</v>
      </c>
      <c r="E187" s="218" t="s">
        <v>23</v>
      </c>
      <c r="F187" s="219" t="s">
        <v>226</v>
      </c>
      <c r="G187" s="217"/>
      <c r="H187" s="220">
        <v>12.68</v>
      </c>
      <c r="I187" s="221"/>
      <c r="J187" s="217"/>
      <c r="K187" s="217"/>
      <c r="L187" s="222"/>
      <c r="M187" s="223"/>
      <c r="N187" s="224"/>
      <c r="O187" s="224"/>
      <c r="P187" s="224"/>
      <c r="Q187" s="224"/>
      <c r="R187" s="224"/>
      <c r="S187" s="224"/>
      <c r="T187" s="225"/>
      <c r="AT187" s="226" t="s">
        <v>140</v>
      </c>
      <c r="AU187" s="226" t="s">
        <v>83</v>
      </c>
      <c r="AV187" s="12" t="s">
        <v>83</v>
      </c>
      <c r="AW187" s="12" t="s">
        <v>36</v>
      </c>
      <c r="AX187" s="12" t="s">
        <v>73</v>
      </c>
      <c r="AY187" s="226" t="s">
        <v>131</v>
      </c>
    </row>
    <row r="188" spans="2:65" s="12" customFormat="1" x14ac:dyDescent="0.3">
      <c r="B188" s="216"/>
      <c r="C188" s="217"/>
      <c r="D188" s="203" t="s">
        <v>140</v>
      </c>
      <c r="E188" s="218" t="s">
        <v>23</v>
      </c>
      <c r="F188" s="219" t="s">
        <v>227</v>
      </c>
      <c r="G188" s="217"/>
      <c r="H188" s="220">
        <v>3.8039999999999998</v>
      </c>
      <c r="I188" s="221"/>
      <c r="J188" s="217"/>
      <c r="K188" s="217"/>
      <c r="L188" s="222"/>
      <c r="M188" s="223"/>
      <c r="N188" s="224"/>
      <c r="O188" s="224"/>
      <c r="P188" s="224"/>
      <c r="Q188" s="224"/>
      <c r="R188" s="224"/>
      <c r="S188" s="224"/>
      <c r="T188" s="225"/>
      <c r="AT188" s="226" t="s">
        <v>140</v>
      </c>
      <c r="AU188" s="226" t="s">
        <v>83</v>
      </c>
      <c r="AV188" s="12" t="s">
        <v>83</v>
      </c>
      <c r="AW188" s="12" t="s">
        <v>36</v>
      </c>
      <c r="AX188" s="12" t="s">
        <v>73</v>
      </c>
      <c r="AY188" s="226" t="s">
        <v>131</v>
      </c>
    </row>
    <row r="189" spans="2:65" s="12" customFormat="1" x14ac:dyDescent="0.3">
      <c r="B189" s="216"/>
      <c r="C189" s="217"/>
      <c r="D189" s="203" t="s">
        <v>140</v>
      </c>
      <c r="E189" s="218" t="s">
        <v>23</v>
      </c>
      <c r="F189" s="219" t="s">
        <v>228</v>
      </c>
      <c r="G189" s="217"/>
      <c r="H189" s="220">
        <v>10.176</v>
      </c>
      <c r="I189" s="221"/>
      <c r="J189" s="217"/>
      <c r="K189" s="217"/>
      <c r="L189" s="222"/>
      <c r="M189" s="223"/>
      <c r="N189" s="224"/>
      <c r="O189" s="224"/>
      <c r="P189" s="224"/>
      <c r="Q189" s="224"/>
      <c r="R189" s="224"/>
      <c r="S189" s="224"/>
      <c r="T189" s="225"/>
      <c r="AT189" s="226" t="s">
        <v>140</v>
      </c>
      <c r="AU189" s="226" t="s">
        <v>83</v>
      </c>
      <c r="AV189" s="12" t="s">
        <v>83</v>
      </c>
      <c r="AW189" s="12" t="s">
        <v>36</v>
      </c>
      <c r="AX189" s="12" t="s">
        <v>73</v>
      </c>
      <c r="AY189" s="226" t="s">
        <v>131</v>
      </c>
    </row>
    <row r="190" spans="2:65" s="12" customFormat="1" x14ac:dyDescent="0.3">
      <c r="B190" s="216"/>
      <c r="C190" s="217"/>
      <c r="D190" s="203" t="s">
        <v>140</v>
      </c>
      <c r="E190" s="218" t="s">
        <v>23</v>
      </c>
      <c r="F190" s="219" t="s">
        <v>229</v>
      </c>
      <c r="G190" s="217"/>
      <c r="H190" s="220">
        <v>3.8159999999999998</v>
      </c>
      <c r="I190" s="221"/>
      <c r="J190" s="217"/>
      <c r="K190" s="217"/>
      <c r="L190" s="222"/>
      <c r="M190" s="223"/>
      <c r="N190" s="224"/>
      <c r="O190" s="224"/>
      <c r="P190" s="224"/>
      <c r="Q190" s="224"/>
      <c r="R190" s="224"/>
      <c r="S190" s="224"/>
      <c r="T190" s="225"/>
      <c r="AT190" s="226" t="s">
        <v>140</v>
      </c>
      <c r="AU190" s="226" t="s">
        <v>83</v>
      </c>
      <c r="AV190" s="12" t="s">
        <v>83</v>
      </c>
      <c r="AW190" s="12" t="s">
        <v>36</v>
      </c>
      <c r="AX190" s="12" t="s">
        <v>73</v>
      </c>
      <c r="AY190" s="226" t="s">
        <v>131</v>
      </c>
    </row>
    <row r="191" spans="2:65" s="12" customFormat="1" x14ac:dyDescent="0.3">
      <c r="B191" s="216"/>
      <c r="C191" s="217"/>
      <c r="D191" s="203" t="s">
        <v>140</v>
      </c>
      <c r="E191" s="218" t="s">
        <v>23</v>
      </c>
      <c r="F191" s="219" t="s">
        <v>230</v>
      </c>
      <c r="G191" s="217"/>
      <c r="H191" s="220">
        <v>1.252</v>
      </c>
      <c r="I191" s="221"/>
      <c r="J191" s="217"/>
      <c r="K191" s="217"/>
      <c r="L191" s="222"/>
      <c r="M191" s="223"/>
      <c r="N191" s="224"/>
      <c r="O191" s="224"/>
      <c r="P191" s="224"/>
      <c r="Q191" s="224"/>
      <c r="R191" s="224"/>
      <c r="S191" s="224"/>
      <c r="T191" s="225"/>
      <c r="AT191" s="226" t="s">
        <v>140</v>
      </c>
      <c r="AU191" s="226" t="s">
        <v>83</v>
      </c>
      <c r="AV191" s="12" t="s">
        <v>83</v>
      </c>
      <c r="AW191" s="12" t="s">
        <v>36</v>
      </c>
      <c r="AX191" s="12" t="s">
        <v>73</v>
      </c>
      <c r="AY191" s="226" t="s">
        <v>131</v>
      </c>
    </row>
    <row r="192" spans="2:65" s="12" customFormat="1" x14ac:dyDescent="0.3">
      <c r="B192" s="216"/>
      <c r="C192" s="217"/>
      <c r="D192" s="203" t="s">
        <v>140</v>
      </c>
      <c r="E192" s="218" t="s">
        <v>23</v>
      </c>
      <c r="F192" s="219" t="s">
        <v>231</v>
      </c>
      <c r="G192" s="217"/>
      <c r="H192" s="220">
        <v>2.4</v>
      </c>
      <c r="I192" s="221"/>
      <c r="J192" s="217"/>
      <c r="K192" s="217"/>
      <c r="L192" s="222"/>
      <c r="M192" s="223"/>
      <c r="N192" s="224"/>
      <c r="O192" s="224"/>
      <c r="P192" s="224"/>
      <c r="Q192" s="224"/>
      <c r="R192" s="224"/>
      <c r="S192" s="224"/>
      <c r="T192" s="225"/>
      <c r="AT192" s="226" t="s">
        <v>140</v>
      </c>
      <c r="AU192" s="226" t="s">
        <v>83</v>
      </c>
      <c r="AV192" s="12" t="s">
        <v>83</v>
      </c>
      <c r="AW192" s="12" t="s">
        <v>36</v>
      </c>
      <c r="AX192" s="12" t="s">
        <v>73</v>
      </c>
      <c r="AY192" s="226" t="s">
        <v>131</v>
      </c>
    </row>
    <row r="193" spans="2:65" s="12" customFormat="1" x14ac:dyDescent="0.3">
      <c r="B193" s="216"/>
      <c r="C193" s="217"/>
      <c r="D193" s="203" t="s">
        <v>140</v>
      </c>
      <c r="E193" s="218" t="s">
        <v>23</v>
      </c>
      <c r="F193" s="219" t="s">
        <v>232</v>
      </c>
      <c r="G193" s="217"/>
      <c r="H193" s="220">
        <v>0.68</v>
      </c>
      <c r="I193" s="221"/>
      <c r="J193" s="217"/>
      <c r="K193" s="217"/>
      <c r="L193" s="222"/>
      <c r="M193" s="223"/>
      <c r="N193" s="224"/>
      <c r="O193" s="224"/>
      <c r="P193" s="224"/>
      <c r="Q193" s="224"/>
      <c r="R193" s="224"/>
      <c r="S193" s="224"/>
      <c r="T193" s="225"/>
      <c r="AT193" s="226" t="s">
        <v>140</v>
      </c>
      <c r="AU193" s="226" t="s">
        <v>83</v>
      </c>
      <c r="AV193" s="12" t="s">
        <v>83</v>
      </c>
      <c r="AW193" s="12" t="s">
        <v>36</v>
      </c>
      <c r="AX193" s="12" t="s">
        <v>73</v>
      </c>
      <c r="AY193" s="226" t="s">
        <v>131</v>
      </c>
    </row>
    <row r="194" spans="2:65" s="12" customFormat="1" x14ac:dyDescent="0.3">
      <c r="B194" s="216"/>
      <c r="C194" s="217"/>
      <c r="D194" s="203" t="s">
        <v>140</v>
      </c>
      <c r="E194" s="218" t="s">
        <v>23</v>
      </c>
      <c r="F194" s="219" t="s">
        <v>233</v>
      </c>
      <c r="G194" s="217"/>
      <c r="H194" s="220">
        <v>1.84</v>
      </c>
      <c r="I194" s="221"/>
      <c r="J194" s="217"/>
      <c r="K194" s="217"/>
      <c r="L194" s="222"/>
      <c r="M194" s="223"/>
      <c r="N194" s="224"/>
      <c r="O194" s="224"/>
      <c r="P194" s="224"/>
      <c r="Q194" s="224"/>
      <c r="R194" s="224"/>
      <c r="S194" s="224"/>
      <c r="T194" s="225"/>
      <c r="AT194" s="226" t="s">
        <v>140</v>
      </c>
      <c r="AU194" s="226" t="s">
        <v>83</v>
      </c>
      <c r="AV194" s="12" t="s">
        <v>83</v>
      </c>
      <c r="AW194" s="12" t="s">
        <v>36</v>
      </c>
      <c r="AX194" s="12" t="s">
        <v>73</v>
      </c>
      <c r="AY194" s="226" t="s">
        <v>131</v>
      </c>
    </row>
    <row r="195" spans="2:65" s="12" customFormat="1" x14ac:dyDescent="0.3">
      <c r="B195" s="216"/>
      <c r="C195" s="217"/>
      <c r="D195" s="203" t="s">
        <v>140</v>
      </c>
      <c r="E195" s="218" t="s">
        <v>23</v>
      </c>
      <c r="F195" s="219" t="s">
        <v>234</v>
      </c>
      <c r="G195" s="217"/>
      <c r="H195" s="220">
        <v>2.76</v>
      </c>
      <c r="I195" s="221"/>
      <c r="J195" s="217"/>
      <c r="K195" s="217"/>
      <c r="L195" s="222"/>
      <c r="M195" s="223"/>
      <c r="N195" s="224"/>
      <c r="O195" s="224"/>
      <c r="P195" s="224"/>
      <c r="Q195" s="224"/>
      <c r="R195" s="224"/>
      <c r="S195" s="224"/>
      <c r="T195" s="225"/>
      <c r="AT195" s="226" t="s">
        <v>140</v>
      </c>
      <c r="AU195" s="226" t="s">
        <v>83</v>
      </c>
      <c r="AV195" s="12" t="s">
        <v>83</v>
      </c>
      <c r="AW195" s="12" t="s">
        <v>36</v>
      </c>
      <c r="AX195" s="12" t="s">
        <v>73</v>
      </c>
      <c r="AY195" s="226" t="s">
        <v>131</v>
      </c>
    </row>
    <row r="196" spans="2:65" s="12" customFormat="1" x14ac:dyDescent="0.3">
      <c r="B196" s="216"/>
      <c r="C196" s="217"/>
      <c r="D196" s="203" t="s">
        <v>140</v>
      </c>
      <c r="E196" s="218" t="s">
        <v>23</v>
      </c>
      <c r="F196" s="219" t="s">
        <v>235</v>
      </c>
      <c r="G196" s="217"/>
      <c r="H196" s="220">
        <v>1.0720000000000001</v>
      </c>
      <c r="I196" s="221"/>
      <c r="J196" s="217"/>
      <c r="K196" s="217"/>
      <c r="L196" s="222"/>
      <c r="M196" s="223"/>
      <c r="N196" s="224"/>
      <c r="O196" s="224"/>
      <c r="P196" s="224"/>
      <c r="Q196" s="224"/>
      <c r="R196" s="224"/>
      <c r="S196" s="224"/>
      <c r="T196" s="225"/>
      <c r="AT196" s="226" t="s">
        <v>140</v>
      </c>
      <c r="AU196" s="226" t="s">
        <v>83</v>
      </c>
      <c r="AV196" s="12" t="s">
        <v>83</v>
      </c>
      <c r="AW196" s="12" t="s">
        <v>36</v>
      </c>
      <c r="AX196" s="12" t="s">
        <v>73</v>
      </c>
      <c r="AY196" s="226" t="s">
        <v>131</v>
      </c>
    </row>
    <row r="197" spans="2:65" s="12" customFormat="1" x14ac:dyDescent="0.3">
      <c r="B197" s="216"/>
      <c r="C197" s="217"/>
      <c r="D197" s="203" t="s">
        <v>140</v>
      </c>
      <c r="E197" s="218" t="s">
        <v>23</v>
      </c>
      <c r="F197" s="219" t="s">
        <v>236</v>
      </c>
      <c r="G197" s="217"/>
      <c r="H197" s="220">
        <v>2.1440000000000001</v>
      </c>
      <c r="I197" s="221"/>
      <c r="J197" s="217"/>
      <c r="K197" s="217"/>
      <c r="L197" s="222"/>
      <c r="M197" s="223"/>
      <c r="N197" s="224"/>
      <c r="O197" s="224"/>
      <c r="P197" s="224"/>
      <c r="Q197" s="224"/>
      <c r="R197" s="224"/>
      <c r="S197" s="224"/>
      <c r="T197" s="225"/>
      <c r="AT197" s="226" t="s">
        <v>140</v>
      </c>
      <c r="AU197" s="226" t="s">
        <v>83</v>
      </c>
      <c r="AV197" s="12" t="s">
        <v>83</v>
      </c>
      <c r="AW197" s="12" t="s">
        <v>36</v>
      </c>
      <c r="AX197" s="12" t="s">
        <v>73</v>
      </c>
      <c r="AY197" s="226" t="s">
        <v>131</v>
      </c>
    </row>
    <row r="198" spans="2:65" s="1" customFormat="1" ht="25.5" customHeight="1" x14ac:dyDescent="0.3">
      <c r="B198" s="40"/>
      <c r="C198" s="191" t="s">
        <v>196</v>
      </c>
      <c r="D198" s="191" t="s">
        <v>134</v>
      </c>
      <c r="E198" s="192" t="s">
        <v>237</v>
      </c>
      <c r="F198" s="193" t="s">
        <v>238</v>
      </c>
      <c r="G198" s="194" t="s">
        <v>146</v>
      </c>
      <c r="H198" s="195">
        <v>61.66</v>
      </c>
      <c r="I198" s="196"/>
      <c r="J198" s="197">
        <f>ROUND(I198*H198,2)</f>
        <v>0</v>
      </c>
      <c r="K198" s="193" t="s">
        <v>23</v>
      </c>
      <c r="L198" s="60"/>
      <c r="M198" s="198" t="s">
        <v>23</v>
      </c>
      <c r="N198" s="199" t="s">
        <v>44</v>
      </c>
      <c r="O198" s="41"/>
      <c r="P198" s="200">
        <f>O198*H198</f>
        <v>0</v>
      </c>
      <c r="Q198" s="200">
        <v>0</v>
      </c>
      <c r="R198" s="200">
        <f>Q198*H198</f>
        <v>0</v>
      </c>
      <c r="S198" s="200">
        <v>0</v>
      </c>
      <c r="T198" s="201">
        <f>S198*H198</f>
        <v>0</v>
      </c>
      <c r="AR198" s="23" t="s">
        <v>138</v>
      </c>
      <c r="AT198" s="23" t="s">
        <v>134</v>
      </c>
      <c r="AU198" s="23" t="s">
        <v>83</v>
      </c>
      <c r="AY198" s="23" t="s">
        <v>131</v>
      </c>
      <c r="BE198" s="202">
        <f>IF(N198="základní",J198,0)</f>
        <v>0</v>
      </c>
      <c r="BF198" s="202">
        <f>IF(N198="snížená",J198,0)</f>
        <v>0</v>
      </c>
      <c r="BG198" s="202">
        <f>IF(N198="zákl. přenesená",J198,0)</f>
        <v>0</v>
      </c>
      <c r="BH198" s="202">
        <f>IF(N198="sníž. přenesená",J198,0)</f>
        <v>0</v>
      </c>
      <c r="BI198" s="202">
        <f>IF(N198="nulová",J198,0)</f>
        <v>0</v>
      </c>
      <c r="BJ198" s="23" t="s">
        <v>81</v>
      </c>
      <c r="BK198" s="202">
        <f>ROUND(I198*H198,2)</f>
        <v>0</v>
      </c>
      <c r="BL198" s="23" t="s">
        <v>138</v>
      </c>
      <c r="BM198" s="23" t="s">
        <v>239</v>
      </c>
    </row>
    <row r="199" spans="2:65" s="1" customFormat="1" ht="24" x14ac:dyDescent="0.3">
      <c r="B199" s="40"/>
      <c r="C199" s="62"/>
      <c r="D199" s="203" t="s">
        <v>139</v>
      </c>
      <c r="E199" s="62"/>
      <c r="F199" s="204" t="s">
        <v>238</v>
      </c>
      <c r="G199" s="62"/>
      <c r="H199" s="62"/>
      <c r="I199" s="162"/>
      <c r="J199" s="62"/>
      <c r="K199" s="62"/>
      <c r="L199" s="60"/>
      <c r="M199" s="205"/>
      <c r="N199" s="41"/>
      <c r="O199" s="41"/>
      <c r="P199" s="41"/>
      <c r="Q199" s="41"/>
      <c r="R199" s="41"/>
      <c r="S199" s="41"/>
      <c r="T199" s="77"/>
      <c r="AT199" s="23" t="s">
        <v>139</v>
      </c>
      <c r="AU199" s="23" t="s">
        <v>83</v>
      </c>
    </row>
    <row r="200" spans="2:65" s="11" customFormat="1" x14ac:dyDescent="0.3">
      <c r="B200" s="206"/>
      <c r="C200" s="207"/>
      <c r="D200" s="203" t="s">
        <v>140</v>
      </c>
      <c r="E200" s="208" t="s">
        <v>23</v>
      </c>
      <c r="F200" s="209" t="s">
        <v>141</v>
      </c>
      <c r="G200" s="207"/>
      <c r="H200" s="208" t="s">
        <v>23</v>
      </c>
      <c r="I200" s="210"/>
      <c r="J200" s="207"/>
      <c r="K200" s="207"/>
      <c r="L200" s="211"/>
      <c r="M200" s="212"/>
      <c r="N200" s="213"/>
      <c r="O200" s="213"/>
      <c r="P200" s="213"/>
      <c r="Q200" s="213"/>
      <c r="R200" s="213"/>
      <c r="S200" s="213"/>
      <c r="T200" s="214"/>
      <c r="AT200" s="215" t="s">
        <v>140</v>
      </c>
      <c r="AU200" s="215" t="s">
        <v>83</v>
      </c>
      <c r="AV200" s="11" t="s">
        <v>81</v>
      </c>
      <c r="AW200" s="11" t="s">
        <v>36</v>
      </c>
      <c r="AX200" s="11" t="s">
        <v>73</v>
      </c>
      <c r="AY200" s="215" t="s">
        <v>131</v>
      </c>
    </row>
    <row r="201" spans="2:65" s="12" customFormat="1" x14ac:dyDescent="0.3">
      <c r="B201" s="216"/>
      <c r="C201" s="217"/>
      <c r="D201" s="203" t="s">
        <v>140</v>
      </c>
      <c r="E201" s="218" t="s">
        <v>23</v>
      </c>
      <c r="F201" s="219" t="s">
        <v>202</v>
      </c>
      <c r="G201" s="217"/>
      <c r="H201" s="220">
        <v>1.22</v>
      </c>
      <c r="I201" s="221"/>
      <c r="J201" s="217"/>
      <c r="K201" s="217"/>
      <c r="L201" s="222"/>
      <c r="M201" s="223"/>
      <c r="N201" s="224"/>
      <c r="O201" s="224"/>
      <c r="P201" s="224"/>
      <c r="Q201" s="224"/>
      <c r="R201" s="224"/>
      <c r="S201" s="224"/>
      <c r="T201" s="225"/>
      <c r="AT201" s="226" t="s">
        <v>140</v>
      </c>
      <c r="AU201" s="226" t="s">
        <v>83</v>
      </c>
      <c r="AV201" s="12" t="s">
        <v>83</v>
      </c>
      <c r="AW201" s="12" t="s">
        <v>36</v>
      </c>
      <c r="AX201" s="12" t="s">
        <v>73</v>
      </c>
      <c r="AY201" s="226" t="s">
        <v>131</v>
      </c>
    </row>
    <row r="202" spans="2:65" s="12" customFormat="1" x14ac:dyDescent="0.3">
      <c r="B202" s="216"/>
      <c r="C202" s="217"/>
      <c r="D202" s="203" t="s">
        <v>140</v>
      </c>
      <c r="E202" s="218" t="s">
        <v>23</v>
      </c>
      <c r="F202" s="219" t="s">
        <v>203</v>
      </c>
      <c r="G202" s="217"/>
      <c r="H202" s="220">
        <v>1.28</v>
      </c>
      <c r="I202" s="221"/>
      <c r="J202" s="217"/>
      <c r="K202" s="217"/>
      <c r="L202" s="222"/>
      <c r="M202" s="223"/>
      <c r="N202" s="224"/>
      <c r="O202" s="224"/>
      <c r="P202" s="224"/>
      <c r="Q202" s="224"/>
      <c r="R202" s="224"/>
      <c r="S202" s="224"/>
      <c r="T202" s="225"/>
      <c r="AT202" s="226" t="s">
        <v>140</v>
      </c>
      <c r="AU202" s="226" t="s">
        <v>83</v>
      </c>
      <c r="AV202" s="12" t="s">
        <v>83</v>
      </c>
      <c r="AW202" s="12" t="s">
        <v>36</v>
      </c>
      <c r="AX202" s="12" t="s">
        <v>73</v>
      </c>
      <c r="AY202" s="226" t="s">
        <v>131</v>
      </c>
    </row>
    <row r="203" spans="2:65" s="11" customFormat="1" x14ac:dyDescent="0.3">
      <c r="B203" s="206"/>
      <c r="C203" s="207"/>
      <c r="D203" s="203" t="s">
        <v>140</v>
      </c>
      <c r="E203" s="208" t="s">
        <v>23</v>
      </c>
      <c r="F203" s="209" t="s">
        <v>223</v>
      </c>
      <c r="G203" s="207"/>
      <c r="H203" s="208" t="s">
        <v>23</v>
      </c>
      <c r="I203" s="210"/>
      <c r="J203" s="207"/>
      <c r="K203" s="207"/>
      <c r="L203" s="211"/>
      <c r="M203" s="212"/>
      <c r="N203" s="213"/>
      <c r="O203" s="213"/>
      <c r="P203" s="213"/>
      <c r="Q203" s="213"/>
      <c r="R203" s="213"/>
      <c r="S203" s="213"/>
      <c r="T203" s="214"/>
      <c r="AT203" s="215" t="s">
        <v>140</v>
      </c>
      <c r="AU203" s="215" t="s">
        <v>83</v>
      </c>
      <c r="AV203" s="11" t="s">
        <v>81</v>
      </c>
      <c r="AW203" s="11" t="s">
        <v>36</v>
      </c>
      <c r="AX203" s="11" t="s">
        <v>73</v>
      </c>
      <c r="AY203" s="215" t="s">
        <v>131</v>
      </c>
    </row>
    <row r="204" spans="2:65" s="12" customFormat="1" x14ac:dyDescent="0.3">
      <c r="B204" s="216"/>
      <c r="C204" s="217"/>
      <c r="D204" s="203" t="s">
        <v>140</v>
      </c>
      <c r="E204" s="218" t="s">
        <v>23</v>
      </c>
      <c r="F204" s="219" t="s">
        <v>224</v>
      </c>
      <c r="G204" s="217"/>
      <c r="H204" s="220">
        <v>3.8159999999999998</v>
      </c>
      <c r="I204" s="221"/>
      <c r="J204" s="217"/>
      <c r="K204" s="217"/>
      <c r="L204" s="222"/>
      <c r="M204" s="223"/>
      <c r="N204" s="224"/>
      <c r="O204" s="224"/>
      <c r="P204" s="224"/>
      <c r="Q204" s="224"/>
      <c r="R204" s="224"/>
      <c r="S204" s="224"/>
      <c r="T204" s="225"/>
      <c r="AT204" s="226" t="s">
        <v>140</v>
      </c>
      <c r="AU204" s="226" t="s">
        <v>83</v>
      </c>
      <c r="AV204" s="12" t="s">
        <v>83</v>
      </c>
      <c r="AW204" s="12" t="s">
        <v>36</v>
      </c>
      <c r="AX204" s="12" t="s">
        <v>73</v>
      </c>
      <c r="AY204" s="226" t="s">
        <v>131</v>
      </c>
    </row>
    <row r="205" spans="2:65" s="12" customFormat="1" x14ac:dyDescent="0.3">
      <c r="B205" s="216"/>
      <c r="C205" s="217"/>
      <c r="D205" s="203" t="s">
        <v>140</v>
      </c>
      <c r="E205" s="218" t="s">
        <v>23</v>
      </c>
      <c r="F205" s="219" t="s">
        <v>225</v>
      </c>
      <c r="G205" s="217"/>
      <c r="H205" s="220">
        <v>12.72</v>
      </c>
      <c r="I205" s="221"/>
      <c r="J205" s="217"/>
      <c r="K205" s="217"/>
      <c r="L205" s="222"/>
      <c r="M205" s="223"/>
      <c r="N205" s="224"/>
      <c r="O205" s="224"/>
      <c r="P205" s="224"/>
      <c r="Q205" s="224"/>
      <c r="R205" s="224"/>
      <c r="S205" s="224"/>
      <c r="T205" s="225"/>
      <c r="AT205" s="226" t="s">
        <v>140</v>
      </c>
      <c r="AU205" s="226" t="s">
        <v>83</v>
      </c>
      <c r="AV205" s="12" t="s">
        <v>83</v>
      </c>
      <c r="AW205" s="12" t="s">
        <v>36</v>
      </c>
      <c r="AX205" s="12" t="s">
        <v>73</v>
      </c>
      <c r="AY205" s="226" t="s">
        <v>131</v>
      </c>
    </row>
    <row r="206" spans="2:65" s="12" customFormat="1" x14ac:dyDescent="0.3">
      <c r="B206" s="216"/>
      <c r="C206" s="217"/>
      <c r="D206" s="203" t="s">
        <v>140</v>
      </c>
      <c r="E206" s="218" t="s">
        <v>23</v>
      </c>
      <c r="F206" s="219" t="s">
        <v>226</v>
      </c>
      <c r="G206" s="217"/>
      <c r="H206" s="220">
        <v>12.68</v>
      </c>
      <c r="I206" s="221"/>
      <c r="J206" s="217"/>
      <c r="K206" s="217"/>
      <c r="L206" s="222"/>
      <c r="M206" s="223"/>
      <c r="N206" s="224"/>
      <c r="O206" s="224"/>
      <c r="P206" s="224"/>
      <c r="Q206" s="224"/>
      <c r="R206" s="224"/>
      <c r="S206" s="224"/>
      <c r="T206" s="225"/>
      <c r="AT206" s="226" t="s">
        <v>140</v>
      </c>
      <c r="AU206" s="226" t="s">
        <v>83</v>
      </c>
      <c r="AV206" s="12" t="s">
        <v>83</v>
      </c>
      <c r="AW206" s="12" t="s">
        <v>36</v>
      </c>
      <c r="AX206" s="12" t="s">
        <v>73</v>
      </c>
      <c r="AY206" s="226" t="s">
        <v>131</v>
      </c>
    </row>
    <row r="207" spans="2:65" s="12" customFormat="1" x14ac:dyDescent="0.3">
      <c r="B207" s="216"/>
      <c r="C207" s="217"/>
      <c r="D207" s="203" t="s">
        <v>140</v>
      </c>
      <c r="E207" s="218" t="s">
        <v>23</v>
      </c>
      <c r="F207" s="219" t="s">
        <v>227</v>
      </c>
      <c r="G207" s="217"/>
      <c r="H207" s="220">
        <v>3.8039999999999998</v>
      </c>
      <c r="I207" s="221"/>
      <c r="J207" s="217"/>
      <c r="K207" s="217"/>
      <c r="L207" s="222"/>
      <c r="M207" s="223"/>
      <c r="N207" s="224"/>
      <c r="O207" s="224"/>
      <c r="P207" s="224"/>
      <c r="Q207" s="224"/>
      <c r="R207" s="224"/>
      <c r="S207" s="224"/>
      <c r="T207" s="225"/>
      <c r="AT207" s="226" t="s">
        <v>140</v>
      </c>
      <c r="AU207" s="226" t="s">
        <v>83</v>
      </c>
      <c r="AV207" s="12" t="s">
        <v>83</v>
      </c>
      <c r="AW207" s="12" t="s">
        <v>36</v>
      </c>
      <c r="AX207" s="12" t="s">
        <v>73</v>
      </c>
      <c r="AY207" s="226" t="s">
        <v>131</v>
      </c>
    </row>
    <row r="208" spans="2:65" s="12" customFormat="1" x14ac:dyDescent="0.3">
      <c r="B208" s="216"/>
      <c r="C208" s="217"/>
      <c r="D208" s="203" t="s">
        <v>140</v>
      </c>
      <c r="E208" s="218" t="s">
        <v>23</v>
      </c>
      <c r="F208" s="219" t="s">
        <v>228</v>
      </c>
      <c r="G208" s="217"/>
      <c r="H208" s="220">
        <v>10.176</v>
      </c>
      <c r="I208" s="221"/>
      <c r="J208" s="217"/>
      <c r="K208" s="217"/>
      <c r="L208" s="222"/>
      <c r="M208" s="223"/>
      <c r="N208" s="224"/>
      <c r="O208" s="224"/>
      <c r="P208" s="224"/>
      <c r="Q208" s="224"/>
      <c r="R208" s="224"/>
      <c r="S208" s="224"/>
      <c r="T208" s="225"/>
      <c r="AT208" s="226" t="s">
        <v>140</v>
      </c>
      <c r="AU208" s="226" t="s">
        <v>83</v>
      </c>
      <c r="AV208" s="12" t="s">
        <v>83</v>
      </c>
      <c r="AW208" s="12" t="s">
        <v>36</v>
      </c>
      <c r="AX208" s="12" t="s">
        <v>73</v>
      </c>
      <c r="AY208" s="226" t="s">
        <v>131</v>
      </c>
    </row>
    <row r="209" spans="2:65" s="12" customFormat="1" x14ac:dyDescent="0.3">
      <c r="B209" s="216"/>
      <c r="C209" s="217"/>
      <c r="D209" s="203" t="s">
        <v>140</v>
      </c>
      <c r="E209" s="218" t="s">
        <v>23</v>
      </c>
      <c r="F209" s="219" t="s">
        <v>229</v>
      </c>
      <c r="G209" s="217"/>
      <c r="H209" s="220">
        <v>3.8159999999999998</v>
      </c>
      <c r="I209" s="221"/>
      <c r="J209" s="217"/>
      <c r="K209" s="217"/>
      <c r="L209" s="222"/>
      <c r="M209" s="223"/>
      <c r="N209" s="224"/>
      <c r="O209" s="224"/>
      <c r="P209" s="224"/>
      <c r="Q209" s="224"/>
      <c r="R209" s="224"/>
      <c r="S209" s="224"/>
      <c r="T209" s="225"/>
      <c r="AT209" s="226" t="s">
        <v>140</v>
      </c>
      <c r="AU209" s="226" t="s">
        <v>83</v>
      </c>
      <c r="AV209" s="12" t="s">
        <v>83</v>
      </c>
      <c r="AW209" s="12" t="s">
        <v>36</v>
      </c>
      <c r="AX209" s="12" t="s">
        <v>73</v>
      </c>
      <c r="AY209" s="226" t="s">
        <v>131</v>
      </c>
    </row>
    <row r="210" spans="2:65" s="12" customFormat="1" x14ac:dyDescent="0.3">
      <c r="B210" s="216"/>
      <c r="C210" s="217"/>
      <c r="D210" s="203" t="s">
        <v>140</v>
      </c>
      <c r="E210" s="218" t="s">
        <v>23</v>
      </c>
      <c r="F210" s="219" t="s">
        <v>230</v>
      </c>
      <c r="G210" s="217"/>
      <c r="H210" s="220">
        <v>1.252</v>
      </c>
      <c r="I210" s="221"/>
      <c r="J210" s="217"/>
      <c r="K210" s="217"/>
      <c r="L210" s="222"/>
      <c r="M210" s="223"/>
      <c r="N210" s="224"/>
      <c r="O210" s="224"/>
      <c r="P210" s="224"/>
      <c r="Q210" s="224"/>
      <c r="R210" s="224"/>
      <c r="S210" s="224"/>
      <c r="T210" s="225"/>
      <c r="AT210" s="226" t="s">
        <v>140</v>
      </c>
      <c r="AU210" s="226" t="s">
        <v>83</v>
      </c>
      <c r="AV210" s="12" t="s">
        <v>83</v>
      </c>
      <c r="AW210" s="12" t="s">
        <v>36</v>
      </c>
      <c r="AX210" s="12" t="s">
        <v>73</v>
      </c>
      <c r="AY210" s="226" t="s">
        <v>131</v>
      </c>
    </row>
    <row r="211" spans="2:65" s="12" customFormat="1" x14ac:dyDescent="0.3">
      <c r="B211" s="216"/>
      <c r="C211" s="217"/>
      <c r="D211" s="203" t="s">
        <v>140</v>
      </c>
      <c r="E211" s="218" t="s">
        <v>23</v>
      </c>
      <c r="F211" s="219" t="s">
        <v>231</v>
      </c>
      <c r="G211" s="217"/>
      <c r="H211" s="220">
        <v>2.4</v>
      </c>
      <c r="I211" s="221"/>
      <c r="J211" s="217"/>
      <c r="K211" s="217"/>
      <c r="L211" s="222"/>
      <c r="M211" s="223"/>
      <c r="N211" s="224"/>
      <c r="O211" s="224"/>
      <c r="P211" s="224"/>
      <c r="Q211" s="224"/>
      <c r="R211" s="224"/>
      <c r="S211" s="224"/>
      <c r="T211" s="225"/>
      <c r="AT211" s="226" t="s">
        <v>140</v>
      </c>
      <c r="AU211" s="226" t="s">
        <v>83</v>
      </c>
      <c r="AV211" s="12" t="s">
        <v>83</v>
      </c>
      <c r="AW211" s="12" t="s">
        <v>36</v>
      </c>
      <c r="AX211" s="12" t="s">
        <v>73</v>
      </c>
      <c r="AY211" s="226" t="s">
        <v>131</v>
      </c>
    </row>
    <row r="212" spans="2:65" s="12" customFormat="1" x14ac:dyDescent="0.3">
      <c r="B212" s="216"/>
      <c r="C212" s="217"/>
      <c r="D212" s="203" t="s">
        <v>140</v>
      </c>
      <c r="E212" s="218" t="s">
        <v>23</v>
      </c>
      <c r="F212" s="219" t="s">
        <v>232</v>
      </c>
      <c r="G212" s="217"/>
      <c r="H212" s="220">
        <v>0.68</v>
      </c>
      <c r="I212" s="221"/>
      <c r="J212" s="217"/>
      <c r="K212" s="217"/>
      <c r="L212" s="222"/>
      <c r="M212" s="223"/>
      <c r="N212" s="224"/>
      <c r="O212" s="224"/>
      <c r="P212" s="224"/>
      <c r="Q212" s="224"/>
      <c r="R212" s="224"/>
      <c r="S212" s="224"/>
      <c r="T212" s="225"/>
      <c r="AT212" s="226" t="s">
        <v>140</v>
      </c>
      <c r="AU212" s="226" t="s">
        <v>83</v>
      </c>
      <c r="AV212" s="12" t="s">
        <v>83</v>
      </c>
      <c r="AW212" s="12" t="s">
        <v>36</v>
      </c>
      <c r="AX212" s="12" t="s">
        <v>73</v>
      </c>
      <c r="AY212" s="226" t="s">
        <v>131</v>
      </c>
    </row>
    <row r="213" spans="2:65" s="12" customFormat="1" x14ac:dyDescent="0.3">
      <c r="B213" s="216"/>
      <c r="C213" s="217"/>
      <c r="D213" s="203" t="s">
        <v>140</v>
      </c>
      <c r="E213" s="218" t="s">
        <v>23</v>
      </c>
      <c r="F213" s="219" t="s">
        <v>233</v>
      </c>
      <c r="G213" s="217"/>
      <c r="H213" s="220">
        <v>1.84</v>
      </c>
      <c r="I213" s="221"/>
      <c r="J213" s="217"/>
      <c r="K213" s="217"/>
      <c r="L213" s="222"/>
      <c r="M213" s="223"/>
      <c r="N213" s="224"/>
      <c r="O213" s="224"/>
      <c r="P213" s="224"/>
      <c r="Q213" s="224"/>
      <c r="R213" s="224"/>
      <c r="S213" s="224"/>
      <c r="T213" s="225"/>
      <c r="AT213" s="226" t="s">
        <v>140</v>
      </c>
      <c r="AU213" s="226" t="s">
        <v>83</v>
      </c>
      <c r="AV213" s="12" t="s">
        <v>83</v>
      </c>
      <c r="AW213" s="12" t="s">
        <v>36</v>
      </c>
      <c r="AX213" s="12" t="s">
        <v>73</v>
      </c>
      <c r="AY213" s="226" t="s">
        <v>131</v>
      </c>
    </row>
    <row r="214" spans="2:65" s="12" customFormat="1" x14ac:dyDescent="0.3">
      <c r="B214" s="216"/>
      <c r="C214" s="217"/>
      <c r="D214" s="203" t="s">
        <v>140</v>
      </c>
      <c r="E214" s="218" t="s">
        <v>23</v>
      </c>
      <c r="F214" s="219" t="s">
        <v>234</v>
      </c>
      <c r="G214" s="217"/>
      <c r="H214" s="220">
        <v>2.76</v>
      </c>
      <c r="I214" s="221"/>
      <c r="J214" s="217"/>
      <c r="K214" s="217"/>
      <c r="L214" s="222"/>
      <c r="M214" s="223"/>
      <c r="N214" s="224"/>
      <c r="O214" s="224"/>
      <c r="P214" s="224"/>
      <c r="Q214" s="224"/>
      <c r="R214" s="224"/>
      <c r="S214" s="224"/>
      <c r="T214" s="225"/>
      <c r="AT214" s="226" t="s">
        <v>140</v>
      </c>
      <c r="AU214" s="226" t="s">
        <v>83</v>
      </c>
      <c r="AV214" s="12" t="s">
        <v>83</v>
      </c>
      <c r="AW214" s="12" t="s">
        <v>36</v>
      </c>
      <c r="AX214" s="12" t="s">
        <v>73</v>
      </c>
      <c r="AY214" s="226" t="s">
        <v>131</v>
      </c>
    </row>
    <row r="215" spans="2:65" s="12" customFormat="1" x14ac:dyDescent="0.3">
      <c r="B215" s="216"/>
      <c r="C215" s="217"/>
      <c r="D215" s="203" t="s">
        <v>140</v>
      </c>
      <c r="E215" s="218" t="s">
        <v>23</v>
      </c>
      <c r="F215" s="219" t="s">
        <v>235</v>
      </c>
      <c r="G215" s="217"/>
      <c r="H215" s="220">
        <v>1.0720000000000001</v>
      </c>
      <c r="I215" s="221"/>
      <c r="J215" s="217"/>
      <c r="K215" s="217"/>
      <c r="L215" s="222"/>
      <c r="M215" s="223"/>
      <c r="N215" s="224"/>
      <c r="O215" s="224"/>
      <c r="P215" s="224"/>
      <c r="Q215" s="224"/>
      <c r="R215" s="224"/>
      <c r="S215" s="224"/>
      <c r="T215" s="225"/>
      <c r="AT215" s="226" t="s">
        <v>140</v>
      </c>
      <c r="AU215" s="226" t="s">
        <v>83</v>
      </c>
      <c r="AV215" s="12" t="s">
        <v>83</v>
      </c>
      <c r="AW215" s="12" t="s">
        <v>36</v>
      </c>
      <c r="AX215" s="12" t="s">
        <v>73</v>
      </c>
      <c r="AY215" s="226" t="s">
        <v>131</v>
      </c>
    </row>
    <row r="216" spans="2:65" s="12" customFormat="1" x14ac:dyDescent="0.3">
      <c r="B216" s="216"/>
      <c r="C216" s="217"/>
      <c r="D216" s="203" t="s">
        <v>140</v>
      </c>
      <c r="E216" s="218" t="s">
        <v>23</v>
      </c>
      <c r="F216" s="219" t="s">
        <v>236</v>
      </c>
      <c r="G216" s="217"/>
      <c r="H216" s="220">
        <v>2.1440000000000001</v>
      </c>
      <c r="I216" s="221"/>
      <c r="J216" s="217"/>
      <c r="K216" s="217"/>
      <c r="L216" s="222"/>
      <c r="M216" s="223"/>
      <c r="N216" s="224"/>
      <c r="O216" s="224"/>
      <c r="P216" s="224"/>
      <c r="Q216" s="224"/>
      <c r="R216" s="224"/>
      <c r="S216" s="224"/>
      <c r="T216" s="225"/>
      <c r="AT216" s="226" t="s">
        <v>140</v>
      </c>
      <c r="AU216" s="226" t="s">
        <v>83</v>
      </c>
      <c r="AV216" s="12" t="s">
        <v>83</v>
      </c>
      <c r="AW216" s="12" t="s">
        <v>36</v>
      </c>
      <c r="AX216" s="12" t="s">
        <v>73</v>
      </c>
      <c r="AY216" s="226" t="s">
        <v>131</v>
      </c>
    </row>
    <row r="217" spans="2:65" s="1" customFormat="1" ht="16.5" customHeight="1" x14ac:dyDescent="0.3">
      <c r="B217" s="40"/>
      <c r="C217" s="191" t="s">
        <v>240</v>
      </c>
      <c r="D217" s="191" t="s">
        <v>134</v>
      </c>
      <c r="E217" s="192" t="s">
        <v>241</v>
      </c>
      <c r="F217" s="193" t="s">
        <v>242</v>
      </c>
      <c r="G217" s="194" t="s">
        <v>146</v>
      </c>
      <c r="H217" s="195">
        <v>316.79000000000002</v>
      </c>
      <c r="I217" s="196"/>
      <c r="J217" s="197">
        <f>ROUND(I217*H217,2)</f>
        <v>0</v>
      </c>
      <c r="K217" s="193" t="s">
        <v>147</v>
      </c>
      <c r="L217" s="60"/>
      <c r="M217" s="198" t="s">
        <v>23</v>
      </c>
      <c r="N217" s="199" t="s">
        <v>44</v>
      </c>
      <c r="O217" s="41"/>
      <c r="P217" s="200">
        <f>O217*H217</f>
        <v>0</v>
      </c>
      <c r="Q217" s="200">
        <v>3.0599999999999999E-2</v>
      </c>
      <c r="R217" s="200">
        <f>Q217*H217</f>
        <v>9.6937739999999994</v>
      </c>
      <c r="S217" s="200">
        <v>0</v>
      </c>
      <c r="T217" s="201">
        <f>S217*H217</f>
        <v>0</v>
      </c>
      <c r="AR217" s="23" t="s">
        <v>138</v>
      </c>
      <c r="AT217" s="23" t="s">
        <v>134</v>
      </c>
      <c r="AU217" s="23" t="s">
        <v>83</v>
      </c>
      <c r="AY217" s="23" t="s">
        <v>131</v>
      </c>
      <c r="BE217" s="202">
        <f>IF(N217="základní",J217,0)</f>
        <v>0</v>
      </c>
      <c r="BF217" s="202">
        <f>IF(N217="snížená",J217,0)</f>
        <v>0</v>
      </c>
      <c r="BG217" s="202">
        <f>IF(N217="zákl. přenesená",J217,0)</f>
        <v>0</v>
      </c>
      <c r="BH217" s="202">
        <f>IF(N217="sníž. přenesená",J217,0)</f>
        <v>0</v>
      </c>
      <c r="BI217" s="202">
        <f>IF(N217="nulová",J217,0)</f>
        <v>0</v>
      </c>
      <c r="BJ217" s="23" t="s">
        <v>81</v>
      </c>
      <c r="BK217" s="202">
        <f>ROUND(I217*H217,2)</f>
        <v>0</v>
      </c>
      <c r="BL217" s="23" t="s">
        <v>138</v>
      </c>
      <c r="BM217" s="23" t="s">
        <v>243</v>
      </c>
    </row>
    <row r="218" spans="2:65" s="1" customFormat="1" x14ac:dyDescent="0.3">
      <c r="B218" s="40"/>
      <c r="C218" s="62"/>
      <c r="D218" s="203" t="s">
        <v>139</v>
      </c>
      <c r="E218" s="62"/>
      <c r="F218" s="204" t="s">
        <v>244</v>
      </c>
      <c r="G218" s="62"/>
      <c r="H218" s="62"/>
      <c r="I218" s="162"/>
      <c r="J218" s="62"/>
      <c r="K218" s="62"/>
      <c r="L218" s="60"/>
      <c r="M218" s="205"/>
      <c r="N218" s="41"/>
      <c r="O218" s="41"/>
      <c r="P218" s="41"/>
      <c r="Q218" s="41"/>
      <c r="R218" s="41"/>
      <c r="S218" s="41"/>
      <c r="T218" s="77"/>
      <c r="AT218" s="23" t="s">
        <v>139</v>
      </c>
      <c r="AU218" s="23" t="s">
        <v>83</v>
      </c>
    </row>
    <row r="219" spans="2:65" s="11" customFormat="1" x14ac:dyDescent="0.3">
      <c r="B219" s="206"/>
      <c r="C219" s="207"/>
      <c r="D219" s="203" t="s">
        <v>140</v>
      </c>
      <c r="E219" s="208" t="s">
        <v>23</v>
      </c>
      <c r="F219" s="209" t="s">
        <v>245</v>
      </c>
      <c r="G219" s="207"/>
      <c r="H219" s="208" t="s">
        <v>23</v>
      </c>
      <c r="I219" s="210"/>
      <c r="J219" s="207"/>
      <c r="K219" s="207"/>
      <c r="L219" s="211"/>
      <c r="M219" s="212"/>
      <c r="N219" s="213"/>
      <c r="O219" s="213"/>
      <c r="P219" s="213"/>
      <c r="Q219" s="213"/>
      <c r="R219" s="213"/>
      <c r="S219" s="213"/>
      <c r="T219" s="214"/>
      <c r="AT219" s="215" t="s">
        <v>140</v>
      </c>
      <c r="AU219" s="215" t="s">
        <v>83</v>
      </c>
      <c r="AV219" s="11" t="s">
        <v>81</v>
      </c>
      <c r="AW219" s="11" t="s">
        <v>36</v>
      </c>
      <c r="AX219" s="11" t="s">
        <v>73</v>
      </c>
      <c r="AY219" s="215" t="s">
        <v>131</v>
      </c>
    </row>
    <row r="220" spans="2:65" s="12" customFormat="1" x14ac:dyDescent="0.3">
      <c r="B220" s="216"/>
      <c r="C220" s="217"/>
      <c r="D220" s="203" t="s">
        <v>140</v>
      </c>
      <c r="E220" s="218" t="s">
        <v>23</v>
      </c>
      <c r="F220" s="219" t="s">
        <v>246</v>
      </c>
      <c r="G220" s="217"/>
      <c r="H220" s="220">
        <v>316.79000000000002</v>
      </c>
      <c r="I220" s="221"/>
      <c r="J220" s="217"/>
      <c r="K220" s="217"/>
      <c r="L220" s="222"/>
      <c r="M220" s="223"/>
      <c r="N220" s="224"/>
      <c r="O220" s="224"/>
      <c r="P220" s="224"/>
      <c r="Q220" s="224"/>
      <c r="R220" s="224"/>
      <c r="S220" s="224"/>
      <c r="T220" s="225"/>
      <c r="AT220" s="226" t="s">
        <v>140</v>
      </c>
      <c r="AU220" s="226" t="s">
        <v>83</v>
      </c>
      <c r="AV220" s="12" t="s">
        <v>83</v>
      </c>
      <c r="AW220" s="12" t="s">
        <v>36</v>
      </c>
      <c r="AX220" s="12" t="s">
        <v>73</v>
      </c>
      <c r="AY220" s="226" t="s">
        <v>131</v>
      </c>
    </row>
    <row r="221" spans="2:65" s="10" customFormat="1" ht="29.85" customHeight="1" x14ac:dyDescent="0.35">
      <c r="B221" s="175"/>
      <c r="C221" s="176"/>
      <c r="D221" s="177" t="s">
        <v>72</v>
      </c>
      <c r="E221" s="189" t="s">
        <v>209</v>
      </c>
      <c r="F221" s="189" t="s">
        <v>247</v>
      </c>
      <c r="G221" s="176"/>
      <c r="H221" s="176"/>
      <c r="I221" s="179"/>
      <c r="J221" s="190">
        <f>BK221</f>
        <v>0</v>
      </c>
      <c r="K221" s="176"/>
      <c r="L221" s="181"/>
      <c r="M221" s="182"/>
      <c r="N221" s="183"/>
      <c r="O221" s="183"/>
      <c r="P221" s="184">
        <f>SUM(P222:P296)</f>
        <v>0</v>
      </c>
      <c r="Q221" s="183"/>
      <c r="R221" s="184">
        <f>SUM(R222:R296)</f>
        <v>1.7437500000000002E-2</v>
      </c>
      <c r="S221" s="183"/>
      <c r="T221" s="185">
        <f>SUM(T222:T296)</f>
        <v>96.390304999999998</v>
      </c>
      <c r="AR221" s="186" t="s">
        <v>81</v>
      </c>
      <c r="AT221" s="187" t="s">
        <v>72</v>
      </c>
      <c r="AU221" s="187" t="s">
        <v>81</v>
      </c>
      <c r="AY221" s="186" t="s">
        <v>131</v>
      </c>
      <c r="BK221" s="188">
        <f>SUM(BK222:BK296)</f>
        <v>0</v>
      </c>
    </row>
    <row r="222" spans="2:65" s="1" customFormat="1" ht="25.5" customHeight="1" x14ac:dyDescent="0.3">
      <c r="B222" s="40"/>
      <c r="C222" s="191" t="s">
        <v>200</v>
      </c>
      <c r="D222" s="191" t="s">
        <v>134</v>
      </c>
      <c r="E222" s="192" t="s">
        <v>248</v>
      </c>
      <c r="F222" s="193" t="s">
        <v>249</v>
      </c>
      <c r="G222" s="194" t="s">
        <v>146</v>
      </c>
      <c r="H222" s="195">
        <v>18.75</v>
      </c>
      <c r="I222" s="196"/>
      <c r="J222" s="197">
        <f>ROUND(I222*H222,2)</f>
        <v>0</v>
      </c>
      <c r="K222" s="193" t="s">
        <v>147</v>
      </c>
      <c r="L222" s="60"/>
      <c r="M222" s="198" t="s">
        <v>23</v>
      </c>
      <c r="N222" s="199" t="s">
        <v>44</v>
      </c>
      <c r="O222" s="41"/>
      <c r="P222" s="200">
        <f>O222*H222</f>
        <v>0</v>
      </c>
      <c r="Q222" s="200">
        <v>1.2999999999999999E-4</v>
      </c>
      <c r="R222" s="200">
        <f>Q222*H222</f>
        <v>2.4375E-3</v>
      </c>
      <c r="S222" s="200">
        <v>0</v>
      </c>
      <c r="T222" s="201">
        <f>S222*H222</f>
        <v>0</v>
      </c>
      <c r="AR222" s="23" t="s">
        <v>138</v>
      </c>
      <c r="AT222" s="23" t="s">
        <v>134</v>
      </c>
      <c r="AU222" s="23" t="s">
        <v>83</v>
      </c>
      <c r="AY222" s="23" t="s">
        <v>131</v>
      </c>
      <c r="BE222" s="202">
        <f>IF(N222="základní",J222,0)</f>
        <v>0</v>
      </c>
      <c r="BF222" s="202">
        <f>IF(N222="snížená",J222,0)</f>
        <v>0</v>
      </c>
      <c r="BG222" s="202">
        <f>IF(N222="zákl. přenesená",J222,0)</f>
        <v>0</v>
      </c>
      <c r="BH222" s="202">
        <f>IF(N222="sníž. přenesená",J222,0)</f>
        <v>0</v>
      </c>
      <c r="BI222" s="202">
        <f>IF(N222="nulová",J222,0)</f>
        <v>0</v>
      </c>
      <c r="BJ222" s="23" t="s">
        <v>81</v>
      </c>
      <c r="BK222" s="202">
        <f>ROUND(I222*H222,2)</f>
        <v>0</v>
      </c>
      <c r="BL222" s="23" t="s">
        <v>138</v>
      </c>
      <c r="BM222" s="23" t="s">
        <v>250</v>
      </c>
    </row>
    <row r="223" spans="2:65" s="1" customFormat="1" ht="24" x14ac:dyDescent="0.3">
      <c r="B223" s="40"/>
      <c r="C223" s="62"/>
      <c r="D223" s="203" t="s">
        <v>139</v>
      </c>
      <c r="E223" s="62"/>
      <c r="F223" s="204" t="s">
        <v>251</v>
      </c>
      <c r="G223" s="62"/>
      <c r="H223" s="62"/>
      <c r="I223" s="162"/>
      <c r="J223" s="62"/>
      <c r="K223" s="62"/>
      <c r="L223" s="60"/>
      <c r="M223" s="205"/>
      <c r="N223" s="41"/>
      <c r="O223" s="41"/>
      <c r="P223" s="41"/>
      <c r="Q223" s="41"/>
      <c r="R223" s="41"/>
      <c r="S223" s="41"/>
      <c r="T223" s="77"/>
      <c r="AT223" s="23" t="s">
        <v>139</v>
      </c>
      <c r="AU223" s="23" t="s">
        <v>83</v>
      </c>
    </row>
    <row r="224" spans="2:65" s="11" customFormat="1" x14ac:dyDescent="0.3">
      <c r="B224" s="206"/>
      <c r="C224" s="207"/>
      <c r="D224" s="203" t="s">
        <v>140</v>
      </c>
      <c r="E224" s="208" t="s">
        <v>23</v>
      </c>
      <c r="F224" s="209" t="s">
        <v>252</v>
      </c>
      <c r="G224" s="207"/>
      <c r="H224" s="208" t="s">
        <v>23</v>
      </c>
      <c r="I224" s="210"/>
      <c r="J224" s="207"/>
      <c r="K224" s="207"/>
      <c r="L224" s="211"/>
      <c r="M224" s="212"/>
      <c r="N224" s="213"/>
      <c r="O224" s="213"/>
      <c r="P224" s="213"/>
      <c r="Q224" s="213"/>
      <c r="R224" s="213"/>
      <c r="S224" s="213"/>
      <c r="T224" s="214"/>
      <c r="AT224" s="215" t="s">
        <v>140</v>
      </c>
      <c r="AU224" s="215" t="s">
        <v>83</v>
      </c>
      <c r="AV224" s="11" t="s">
        <v>81</v>
      </c>
      <c r="AW224" s="11" t="s">
        <v>36</v>
      </c>
      <c r="AX224" s="11" t="s">
        <v>73</v>
      </c>
      <c r="AY224" s="215" t="s">
        <v>131</v>
      </c>
    </row>
    <row r="225" spans="2:65" s="12" customFormat="1" x14ac:dyDescent="0.3">
      <c r="B225" s="216"/>
      <c r="C225" s="217"/>
      <c r="D225" s="203" t="s">
        <v>140</v>
      </c>
      <c r="E225" s="218" t="s">
        <v>23</v>
      </c>
      <c r="F225" s="219" t="s">
        <v>253</v>
      </c>
      <c r="G225" s="217"/>
      <c r="H225" s="220">
        <v>18.75</v>
      </c>
      <c r="I225" s="221"/>
      <c r="J225" s="217"/>
      <c r="K225" s="217"/>
      <c r="L225" s="222"/>
      <c r="M225" s="223"/>
      <c r="N225" s="224"/>
      <c r="O225" s="224"/>
      <c r="P225" s="224"/>
      <c r="Q225" s="224"/>
      <c r="R225" s="224"/>
      <c r="S225" s="224"/>
      <c r="T225" s="225"/>
      <c r="AT225" s="226" t="s">
        <v>140</v>
      </c>
      <c r="AU225" s="226" t="s">
        <v>83</v>
      </c>
      <c r="AV225" s="12" t="s">
        <v>83</v>
      </c>
      <c r="AW225" s="12" t="s">
        <v>36</v>
      </c>
      <c r="AX225" s="12" t="s">
        <v>73</v>
      </c>
      <c r="AY225" s="226" t="s">
        <v>131</v>
      </c>
    </row>
    <row r="226" spans="2:65" s="1" customFormat="1" ht="25.5" customHeight="1" x14ac:dyDescent="0.3">
      <c r="B226" s="40"/>
      <c r="C226" s="191" t="s">
        <v>10</v>
      </c>
      <c r="D226" s="191" t="s">
        <v>134</v>
      </c>
      <c r="E226" s="192" t="s">
        <v>254</v>
      </c>
      <c r="F226" s="193" t="s">
        <v>255</v>
      </c>
      <c r="G226" s="194" t="s">
        <v>146</v>
      </c>
      <c r="H226" s="195">
        <v>212.76</v>
      </c>
      <c r="I226" s="196"/>
      <c r="J226" s="197">
        <f>ROUND(I226*H226,2)</f>
        <v>0</v>
      </c>
      <c r="K226" s="193" t="s">
        <v>147</v>
      </c>
      <c r="L226" s="60"/>
      <c r="M226" s="198" t="s">
        <v>23</v>
      </c>
      <c r="N226" s="199" t="s">
        <v>44</v>
      </c>
      <c r="O226" s="41"/>
      <c r="P226" s="200">
        <f>O226*H226</f>
        <v>0</v>
      </c>
      <c r="Q226" s="200">
        <v>0</v>
      </c>
      <c r="R226" s="200">
        <f>Q226*H226</f>
        <v>0</v>
      </c>
      <c r="S226" s="200">
        <v>0</v>
      </c>
      <c r="T226" s="201">
        <f>S226*H226</f>
        <v>0</v>
      </c>
      <c r="AR226" s="23" t="s">
        <v>138</v>
      </c>
      <c r="AT226" s="23" t="s">
        <v>134</v>
      </c>
      <c r="AU226" s="23" t="s">
        <v>83</v>
      </c>
      <c r="AY226" s="23" t="s">
        <v>131</v>
      </c>
      <c r="BE226" s="202">
        <f>IF(N226="základní",J226,0)</f>
        <v>0</v>
      </c>
      <c r="BF226" s="202">
        <f>IF(N226="snížená",J226,0)</f>
        <v>0</v>
      </c>
      <c r="BG226" s="202">
        <f>IF(N226="zákl. přenesená",J226,0)</f>
        <v>0</v>
      </c>
      <c r="BH226" s="202">
        <f>IF(N226="sníž. přenesená",J226,0)</f>
        <v>0</v>
      </c>
      <c r="BI226" s="202">
        <f>IF(N226="nulová",J226,0)</f>
        <v>0</v>
      </c>
      <c r="BJ226" s="23" t="s">
        <v>81</v>
      </c>
      <c r="BK226" s="202">
        <f>ROUND(I226*H226,2)</f>
        <v>0</v>
      </c>
      <c r="BL226" s="23" t="s">
        <v>138</v>
      </c>
      <c r="BM226" s="23" t="s">
        <v>256</v>
      </c>
    </row>
    <row r="227" spans="2:65" s="1" customFormat="1" ht="24" x14ac:dyDescent="0.3">
      <c r="B227" s="40"/>
      <c r="C227" s="62"/>
      <c r="D227" s="203" t="s">
        <v>139</v>
      </c>
      <c r="E227" s="62"/>
      <c r="F227" s="204" t="s">
        <v>257</v>
      </c>
      <c r="G227" s="62"/>
      <c r="H227" s="62"/>
      <c r="I227" s="162"/>
      <c r="J227" s="62"/>
      <c r="K227" s="62"/>
      <c r="L227" s="60"/>
      <c r="M227" s="205"/>
      <c r="N227" s="41"/>
      <c r="O227" s="41"/>
      <c r="P227" s="41"/>
      <c r="Q227" s="41"/>
      <c r="R227" s="41"/>
      <c r="S227" s="41"/>
      <c r="T227" s="77"/>
      <c r="AT227" s="23" t="s">
        <v>139</v>
      </c>
      <c r="AU227" s="23" t="s">
        <v>83</v>
      </c>
    </row>
    <row r="228" spans="2:65" s="11" customFormat="1" x14ac:dyDescent="0.3">
      <c r="B228" s="206"/>
      <c r="C228" s="207"/>
      <c r="D228" s="203" t="s">
        <v>140</v>
      </c>
      <c r="E228" s="208" t="s">
        <v>23</v>
      </c>
      <c r="F228" s="209" t="s">
        <v>258</v>
      </c>
      <c r="G228" s="207"/>
      <c r="H228" s="208" t="s">
        <v>23</v>
      </c>
      <c r="I228" s="210"/>
      <c r="J228" s="207"/>
      <c r="K228" s="207"/>
      <c r="L228" s="211"/>
      <c r="M228" s="212"/>
      <c r="N228" s="213"/>
      <c r="O228" s="213"/>
      <c r="P228" s="213"/>
      <c r="Q228" s="213"/>
      <c r="R228" s="213"/>
      <c r="S228" s="213"/>
      <c r="T228" s="214"/>
      <c r="AT228" s="215" t="s">
        <v>140</v>
      </c>
      <c r="AU228" s="215" t="s">
        <v>83</v>
      </c>
      <c r="AV228" s="11" t="s">
        <v>81</v>
      </c>
      <c r="AW228" s="11" t="s">
        <v>36</v>
      </c>
      <c r="AX228" s="11" t="s">
        <v>73</v>
      </c>
      <c r="AY228" s="215" t="s">
        <v>131</v>
      </c>
    </row>
    <row r="229" spans="2:65" s="12" customFormat="1" x14ac:dyDescent="0.3">
      <c r="B229" s="216"/>
      <c r="C229" s="217"/>
      <c r="D229" s="203" t="s">
        <v>140</v>
      </c>
      <c r="E229" s="218" t="s">
        <v>23</v>
      </c>
      <c r="F229" s="219" t="s">
        <v>259</v>
      </c>
      <c r="G229" s="217"/>
      <c r="H229" s="220">
        <v>212.76</v>
      </c>
      <c r="I229" s="221"/>
      <c r="J229" s="217"/>
      <c r="K229" s="217"/>
      <c r="L229" s="222"/>
      <c r="M229" s="223"/>
      <c r="N229" s="224"/>
      <c r="O229" s="224"/>
      <c r="P229" s="224"/>
      <c r="Q229" s="224"/>
      <c r="R229" s="224"/>
      <c r="S229" s="224"/>
      <c r="T229" s="225"/>
      <c r="AT229" s="226" t="s">
        <v>140</v>
      </c>
      <c r="AU229" s="226" t="s">
        <v>83</v>
      </c>
      <c r="AV229" s="12" t="s">
        <v>83</v>
      </c>
      <c r="AW229" s="12" t="s">
        <v>36</v>
      </c>
      <c r="AX229" s="12" t="s">
        <v>73</v>
      </c>
      <c r="AY229" s="226" t="s">
        <v>131</v>
      </c>
    </row>
    <row r="230" spans="2:65" s="1" customFormat="1" ht="25.5" customHeight="1" x14ac:dyDescent="0.3">
      <c r="B230" s="40"/>
      <c r="C230" s="191" t="s">
        <v>206</v>
      </c>
      <c r="D230" s="191" t="s">
        <v>134</v>
      </c>
      <c r="E230" s="192" t="s">
        <v>260</v>
      </c>
      <c r="F230" s="193" t="s">
        <v>261</v>
      </c>
      <c r="G230" s="194" t="s">
        <v>146</v>
      </c>
      <c r="H230" s="195">
        <v>12765.6</v>
      </c>
      <c r="I230" s="196"/>
      <c r="J230" s="197">
        <f>ROUND(I230*H230,2)</f>
        <v>0</v>
      </c>
      <c r="K230" s="193" t="s">
        <v>147</v>
      </c>
      <c r="L230" s="60"/>
      <c r="M230" s="198" t="s">
        <v>23</v>
      </c>
      <c r="N230" s="199" t="s">
        <v>44</v>
      </c>
      <c r="O230" s="41"/>
      <c r="P230" s="200">
        <f>O230*H230</f>
        <v>0</v>
      </c>
      <c r="Q230" s="200">
        <v>0</v>
      </c>
      <c r="R230" s="200">
        <f>Q230*H230</f>
        <v>0</v>
      </c>
      <c r="S230" s="200">
        <v>0</v>
      </c>
      <c r="T230" s="201">
        <f>S230*H230</f>
        <v>0</v>
      </c>
      <c r="AR230" s="23" t="s">
        <v>138</v>
      </c>
      <c r="AT230" s="23" t="s">
        <v>134</v>
      </c>
      <c r="AU230" s="23" t="s">
        <v>83</v>
      </c>
      <c r="AY230" s="23" t="s">
        <v>131</v>
      </c>
      <c r="BE230" s="202">
        <f>IF(N230="základní",J230,0)</f>
        <v>0</v>
      </c>
      <c r="BF230" s="202">
        <f>IF(N230="snížená",J230,0)</f>
        <v>0</v>
      </c>
      <c r="BG230" s="202">
        <f>IF(N230="zákl. přenesená",J230,0)</f>
        <v>0</v>
      </c>
      <c r="BH230" s="202">
        <f>IF(N230="sníž. přenesená",J230,0)</f>
        <v>0</v>
      </c>
      <c r="BI230" s="202">
        <f>IF(N230="nulová",J230,0)</f>
        <v>0</v>
      </c>
      <c r="BJ230" s="23" t="s">
        <v>81</v>
      </c>
      <c r="BK230" s="202">
        <f>ROUND(I230*H230,2)</f>
        <v>0</v>
      </c>
      <c r="BL230" s="23" t="s">
        <v>138</v>
      </c>
      <c r="BM230" s="23" t="s">
        <v>262</v>
      </c>
    </row>
    <row r="231" spans="2:65" s="1" customFormat="1" ht="24" x14ac:dyDescent="0.3">
      <c r="B231" s="40"/>
      <c r="C231" s="62"/>
      <c r="D231" s="203" t="s">
        <v>139</v>
      </c>
      <c r="E231" s="62"/>
      <c r="F231" s="204" t="s">
        <v>263</v>
      </c>
      <c r="G231" s="62"/>
      <c r="H231" s="62"/>
      <c r="I231" s="162"/>
      <c r="J231" s="62"/>
      <c r="K231" s="62"/>
      <c r="L231" s="60"/>
      <c r="M231" s="205"/>
      <c r="N231" s="41"/>
      <c r="O231" s="41"/>
      <c r="P231" s="41"/>
      <c r="Q231" s="41"/>
      <c r="R231" s="41"/>
      <c r="S231" s="41"/>
      <c r="T231" s="77"/>
      <c r="AT231" s="23" t="s">
        <v>139</v>
      </c>
      <c r="AU231" s="23" t="s">
        <v>83</v>
      </c>
    </row>
    <row r="232" spans="2:65" s="12" customFormat="1" x14ac:dyDescent="0.3">
      <c r="B232" s="216"/>
      <c r="C232" s="217"/>
      <c r="D232" s="203" t="s">
        <v>140</v>
      </c>
      <c r="E232" s="218" t="s">
        <v>23</v>
      </c>
      <c r="F232" s="219" t="s">
        <v>264</v>
      </c>
      <c r="G232" s="217"/>
      <c r="H232" s="220">
        <v>12765.6</v>
      </c>
      <c r="I232" s="221"/>
      <c r="J232" s="217"/>
      <c r="K232" s="217"/>
      <c r="L232" s="222"/>
      <c r="M232" s="223"/>
      <c r="N232" s="224"/>
      <c r="O232" s="224"/>
      <c r="P232" s="224"/>
      <c r="Q232" s="224"/>
      <c r="R232" s="224"/>
      <c r="S232" s="224"/>
      <c r="T232" s="225"/>
      <c r="AT232" s="226" t="s">
        <v>140</v>
      </c>
      <c r="AU232" s="226" t="s">
        <v>83</v>
      </c>
      <c r="AV232" s="12" t="s">
        <v>83</v>
      </c>
      <c r="AW232" s="12" t="s">
        <v>36</v>
      </c>
      <c r="AX232" s="12" t="s">
        <v>73</v>
      </c>
      <c r="AY232" s="226" t="s">
        <v>131</v>
      </c>
    </row>
    <row r="233" spans="2:65" s="13" customFormat="1" x14ac:dyDescent="0.3">
      <c r="B233" s="227"/>
      <c r="C233" s="228"/>
      <c r="D233" s="203" t="s">
        <v>140</v>
      </c>
      <c r="E233" s="229" t="s">
        <v>23</v>
      </c>
      <c r="F233" s="230" t="s">
        <v>208</v>
      </c>
      <c r="G233" s="228"/>
      <c r="H233" s="231">
        <v>12765.6</v>
      </c>
      <c r="I233" s="232"/>
      <c r="J233" s="228"/>
      <c r="K233" s="228"/>
      <c r="L233" s="233"/>
      <c r="M233" s="234"/>
      <c r="N233" s="235"/>
      <c r="O233" s="235"/>
      <c r="P233" s="235"/>
      <c r="Q233" s="235"/>
      <c r="R233" s="235"/>
      <c r="S233" s="235"/>
      <c r="T233" s="236"/>
      <c r="AT233" s="237" t="s">
        <v>140</v>
      </c>
      <c r="AU233" s="237" t="s">
        <v>83</v>
      </c>
      <c r="AV233" s="13" t="s">
        <v>138</v>
      </c>
      <c r="AW233" s="13" t="s">
        <v>36</v>
      </c>
      <c r="AX233" s="13" t="s">
        <v>81</v>
      </c>
      <c r="AY233" s="237" t="s">
        <v>131</v>
      </c>
    </row>
    <row r="234" spans="2:65" s="1" customFormat="1" ht="25.5" customHeight="1" x14ac:dyDescent="0.3">
      <c r="B234" s="40"/>
      <c r="C234" s="191" t="s">
        <v>265</v>
      </c>
      <c r="D234" s="191" t="s">
        <v>134</v>
      </c>
      <c r="E234" s="192" t="s">
        <v>266</v>
      </c>
      <c r="F234" s="193" t="s">
        <v>267</v>
      </c>
      <c r="G234" s="194" t="s">
        <v>146</v>
      </c>
      <c r="H234" s="195">
        <v>212.76</v>
      </c>
      <c r="I234" s="196"/>
      <c r="J234" s="197">
        <f>ROUND(I234*H234,2)</f>
        <v>0</v>
      </c>
      <c r="K234" s="193" t="s">
        <v>147</v>
      </c>
      <c r="L234" s="60"/>
      <c r="M234" s="198" t="s">
        <v>23</v>
      </c>
      <c r="N234" s="199" t="s">
        <v>44</v>
      </c>
      <c r="O234" s="41"/>
      <c r="P234" s="200">
        <f>O234*H234</f>
        <v>0</v>
      </c>
      <c r="Q234" s="200">
        <v>0</v>
      </c>
      <c r="R234" s="200">
        <f>Q234*H234</f>
        <v>0</v>
      </c>
      <c r="S234" s="200">
        <v>0</v>
      </c>
      <c r="T234" s="201">
        <f>S234*H234</f>
        <v>0</v>
      </c>
      <c r="AR234" s="23" t="s">
        <v>138</v>
      </c>
      <c r="AT234" s="23" t="s">
        <v>134</v>
      </c>
      <c r="AU234" s="23" t="s">
        <v>83</v>
      </c>
      <c r="AY234" s="23" t="s">
        <v>131</v>
      </c>
      <c r="BE234" s="202">
        <f>IF(N234="základní",J234,0)</f>
        <v>0</v>
      </c>
      <c r="BF234" s="202">
        <f>IF(N234="snížená",J234,0)</f>
        <v>0</v>
      </c>
      <c r="BG234" s="202">
        <f>IF(N234="zákl. přenesená",J234,0)</f>
        <v>0</v>
      </c>
      <c r="BH234" s="202">
        <f>IF(N234="sníž. přenesená",J234,0)</f>
        <v>0</v>
      </c>
      <c r="BI234" s="202">
        <f>IF(N234="nulová",J234,0)</f>
        <v>0</v>
      </c>
      <c r="BJ234" s="23" t="s">
        <v>81</v>
      </c>
      <c r="BK234" s="202">
        <f>ROUND(I234*H234,2)</f>
        <v>0</v>
      </c>
      <c r="BL234" s="23" t="s">
        <v>138</v>
      </c>
      <c r="BM234" s="23" t="s">
        <v>268</v>
      </c>
    </row>
    <row r="235" spans="2:65" s="1" customFormat="1" ht="24" x14ac:dyDescent="0.3">
      <c r="B235" s="40"/>
      <c r="C235" s="62"/>
      <c r="D235" s="203" t="s">
        <v>139</v>
      </c>
      <c r="E235" s="62"/>
      <c r="F235" s="204" t="s">
        <v>269</v>
      </c>
      <c r="G235" s="62"/>
      <c r="H235" s="62"/>
      <c r="I235" s="162"/>
      <c r="J235" s="62"/>
      <c r="K235" s="62"/>
      <c r="L235" s="60"/>
      <c r="M235" s="205"/>
      <c r="N235" s="41"/>
      <c r="O235" s="41"/>
      <c r="P235" s="41"/>
      <c r="Q235" s="41"/>
      <c r="R235" s="41"/>
      <c r="S235" s="41"/>
      <c r="T235" s="77"/>
      <c r="AT235" s="23" t="s">
        <v>139</v>
      </c>
      <c r="AU235" s="23" t="s">
        <v>83</v>
      </c>
    </row>
    <row r="236" spans="2:65" s="1" customFormat="1" ht="16.5" customHeight="1" x14ac:dyDescent="0.3">
      <c r="B236" s="40"/>
      <c r="C236" s="191" t="s">
        <v>213</v>
      </c>
      <c r="D236" s="191" t="s">
        <v>134</v>
      </c>
      <c r="E236" s="192" t="s">
        <v>270</v>
      </c>
      <c r="F236" s="193" t="s">
        <v>271</v>
      </c>
      <c r="G236" s="194" t="s">
        <v>146</v>
      </c>
      <c r="H236" s="195">
        <v>21.263999999999999</v>
      </c>
      <c r="I236" s="196"/>
      <c r="J236" s="197">
        <f>ROUND(I236*H236,2)</f>
        <v>0</v>
      </c>
      <c r="K236" s="193" t="s">
        <v>147</v>
      </c>
      <c r="L236" s="60"/>
      <c r="M236" s="198" t="s">
        <v>23</v>
      </c>
      <c r="N236" s="199" t="s">
        <v>44</v>
      </c>
      <c r="O236" s="41"/>
      <c r="P236" s="200">
        <f>O236*H236</f>
        <v>0</v>
      </c>
      <c r="Q236" s="200">
        <v>0</v>
      </c>
      <c r="R236" s="200">
        <f>Q236*H236</f>
        <v>0</v>
      </c>
      <c r="S236" s="200">
        <v>0</v>
      </c>
      <c r="T236" s="201">
        <f>S236*H236</f>
        <v>0</v>
      </c>
      <c r="AR236" s="23" t="s">
        <v>138</v>
      </c>
      <c r="AT236" s="23" t="s">
        <v>134</v>
      </c>
      <c r="AU236" s="23" t="s">
        <v>83</v>
      </c>
      <c r="AY236" s="23" t="s">
        <v>131</v>
      </c>
      <c r="BE236" s="202">
        <f>IF(N236="základní",J236,0)</f>
        <v>0</v>
      </c>
      <c r="BF236" s="202">
        <f>IF(N236="snížená",J236,0)</f>
        <v>0</v>
      </c>
      <c r="BG236" s="202">
        <f>IF(N236="zákl. přenesená",J236,0)</f>
        <v>0</v>
      </c>
      <c r="BH236" s="202">
        <f>IF(N236="sníž. přenesená",J236,0)</f>
        <v>0</v>
      </c>
      <c r="BI236" s="202">
        <f>IF(N236="nulová",J236,0)</f>
        <v>0</v>
      </c>
      <c r="BJ236" s="23" t="s">
        <v>81</v>
      </c>
      <c r="BK236" s="202">
        <f>ROUND(I236*H236,2)</f>
        <v>0</v>
      </c>
      <c r="BL236" s="23" t="s">
        <v>138</v>
      </c>
      <c r="BM236" s="23" t="s">
        <v>272</v>
      </c>
    </row>
    <row r="237" spans="2:65" s="1" customFormat="1" ht="24" x14ac:dyDescent="0.3">
      <c r="B237" s="40"/>
      <c r="C237" s="62"/>
      <c r="D237" s="203" t="s">
        <v>139</v>
      </c>
      <c r="E237" s="62"/>
      <c r="F237" s="204" t="s">
        <v>273</v>
      </c>
      <c r="G237" s="62"/>
      <c r="H237" s="62"/>
      <c r="I237" s="162"/>
      <c r="J237" s="62"/>
      <c r="K237" s="62"/>
      <c r="L237" s="60"/>
      <c r="M237" s="205"/>
      <c r="N237" s="41"/>
      <c r="O237" s="41"/>
      <c r="P237" s="41"/>
      <c r="Q237" s="41"/>
      <c r="R237" s="41"/>
      <c r="S237" s="41"/>
      <c r="T237" s="77"/>
      <c r="AT237" s="23" t="s">
        <v>139</v>
      </c>
      <c r="AU237" s="23" t="s">
        <v>83</v>
      </c>
    </row>
    <row r="238" spans="2:65" s="12" customFormat="1" x14ac:dyDescent="0.3">
      <c r="B238" s="216"/>
      <c r="C238" s="217"/>
      <c r="D238" s="203" t="s">
        <v>140</v>
      </c>
      <c r="E238" s="218" t="s">
        <v>23</v>
      </c>
      <c r="F238" s="219" t="s">
        <v>274</v>
      </c>
      <c r="G238" s="217"/>
      <c r="H238" s="220">
        <v>21.263999999999999</v>
      </c>
      <c r="I238" s="221"/>
      <c r="J238" s="217"/>
      <c r="K238" s="217"/>
      <c r="L238" s="222"/>
      <c r="M238" s="223"/>
      <c r="N238" s="224"/>
      <c r="O238" s="224"/>
      <c r="P238" s="224"/>
      <c r="Q238" s="224"/>
      <c r="R238" s="224"/>
      <c r="S238" s="224"/>
      <c r="T238" s="225"/>
      <c r="AT238" s="226" t="s">
        <v>140</v>
      </c>
      <c r="AU238" s="226" t="s">
        <v>83</v>
      </c>
      <c r="AV238" s="12" t="s">
        <v>83</v>
      </c>
      <c r="AW238" s="12" t="s">
        <v>36</v>
      </c>
      <c r="AX238" s="12" t="s">
        <v>73</v>
      </c>
      <c r="AY238" s="226" t="s">
        <v>131</v>
      </c>
    </row>
    <row r="239" spans="2:65" s="13" customFormat="1" x14ac:dyDescent="0.3">
      <c r="B239" s="227"/>
      <c r="C239" s="228"/>
      <c r="D239" s="203" t="s">
        <v>140</v>
      </c>
      <c r="E239" s="229" t="s">
        <v>23</v>
      </c>
      <c r="F239" s="230" t="s">
        <v>208</v>
      </c>
      <c r="G239" s="228"/>
      <c r="H239" s="231">
        <v>21.263999999999999</v>
      </c>
      <c r="I239" s="232"/>
      <c r="J239" s="228"/>
      <c r="K239" s="228"/>
      <c r="L239" s="233"/>
      <c r="M239" s="234"/>
      <c r="N239" s="235"/>
      <c r="O239" s="235"/>
      <c r="P239" s="235"/>
      <c r="Q239" s="235"/>
      <c r="R239" s="235"/>
      <c r="S239" s="235"/>
      <c r="T239" s="236"/>
      <c r="AT239" s="237" t="s">
        <v>140</v>
      </c>
      <c r="AU239" s="237" t="s">
        <v>83</v>
      </c>
      <c r="AV239" s="13" t="s">
        <v>138</v>
      </c>
      <c r="AW239" s="13" t="s">
        <v>36</v>
      </c>
      <c r="AX239" s="13" t="s">
        <v>81</v>
      </c>
      <c r="AY239" s="237" t="s">
        <v>131</v>
      </c>
    </row>
    <row r="240" spans="2:65" s="1" customFormat="1" ht="25.5" customHeight="1" x14ac:dyDescent="0.3">
      <c r="B240" s="40"/>
      <c r="C240" s="191" t="s">
        <v>275</v>
      </c>
      <c r="D240" s="191" t="s">
        <v>134</v>
      </c>
      <c r="E240" s="192" t="s">
        <v>276</v>
      </c>
      <c r="F240" s="193" t="s">
        <v>277</v>
      </c>
      <c r="G240" s="194" t="s">
        <v>146</v>
      </c>
      <c r="H240" s="195">
        <v>1275.5999999999999</v>
      </c>
      <c r="I240" s="196"/>
      <c r="J240" s="197">
        <f>ROUND(I240*H240,2)</f>
        <v>0</v>
      </c>
      <c r="K240" s="193" t="s">
        <v>147</v>
      </c>
      <c r="L240" s="60"/>
      <c r="M240" s="198" t="s">
        <v>23</v>
      </c>
      <c r="N240" s="199" t="s">
        <v>44</v>
      </c>
      <c r="O240" s="41"/>
      <c r="P240" s="200">
        <f>O240*H240</f>
        <v>0</v>
      </c>
      <c r="Q240" s="200">
        <v>0</v>
      </c>
      <c r="R240" s="200">
        <f>Q240*H240</f>
        <v>0</v>
      </c>
      <c r="S240" s="200">
        <v>0</v>
      </c>
      <c r="T240" s="201">
        <f>S240*H240</f>
        <v>0</v>
      </c>
      <c r="AR240" s="23" t="s">
        <v>138</v>
      </c>
      <c r="AT240" s="23" t="s">
        <v>134</v>
      </c>
      <c r="AU240" s="23" t="s">
        <v>83</v>
      </c>
      <c r="AY240" s="23" t="s">
        <v>131</v>
      </c>
      <c r="BE240" s="202">
        <f>IF(N240="základní",J240,0)</f>
        <v>0</v>
      </c>
      <c r="BF240" s="202">
        <f>IF(N240="snížená",J240,0)</f>
        <v>0</v>
      </c>
      <c r="BG240" s="202">
        <f>IF(N240="zákl. přenesená",J240,0)</f>
        <v>0</v>
      </c>
      <c r="BH240" s="202">
        <f>IF(N240="sníž. přenesená",J240,0)</f>
        <v>0</v>
      </c>
      <c r="BI240" s="202">
        <f>IF(N240="nulová",J240,0)</f>
        <v>0</v>
      </c>
      <c r="BJ240" s="23" t="s">
        <v>81</v>
      </c>
      <c r="BK240" s="202">
        <f>ROUND(I240*H240,2)</f>
        <v>0</v>
      </c>
      <c r="BL240" s="23" t="s">
        <v>138</v>
      </c>
      <c r="BM240" s="23" t="s">
        <v>278</v>
      </c>
    </row>
    <row r="241" spans="2:65" s="1" customFormat="1" ht="24" x14ac:dyDescent="0.3">
      <c r="B241" s="40"/>
      <c r="C241" s="62"/>
      <c r="D241" s="203" t="s">
        <v>139</v>
      </c>
      <c r="E241" s="62"/>
      <c r="F241" s="204" t="s">
        <v>279</v>
      </c>
      <c r="G241" s="62"/>
      <c r="H241" s="62"/>
      <c r="I241" s="162"/>
      <c r="J241" s="62"/>
      <c r="K241" s="62"/>
      <c r="L241" s="60"/>
      <c r="M241" s="205"/>
      <c r="N241" s="41"/>
      <c r="O241" s="41"/>
      <c r="P241" s="41"/>
      <c r="Q241" s="41"/>
      <c r="R241" s="41"/>
      <c r="S241" s="41"/>
      <c r="T241" s="77"/>
      <c r="AT241" s="23" t="s">
        <v>139</v>
      </c>
      <c r="AU241" s="23" t="s">
        <v>83</v>
      </c>
    </row>
    <row r="242" spans="2:65" s="12" customFormat="1" x14ac:dyDescent="0.3">
      <c r="B242" s="216"/>
      <c r="C242" s="217"/>
      <c r="D242" s="203" t="s">
        <v>140</v>
      </c>
      <c r="E242" s="218" t="s">
        <v>23</v>
      </c>
      <c r="F242" s="219" t="s">
        <v>280</v>
      </c>
      <c r="G242" s="217"/>
      <c r="H242" s="220">
        <v>1275.5999999999999</v>
      </c>
      <c r="I242" s="221"/>
      <c r="J242" s="217"/>
      <c r="K242" s="217"/>
      <c r="L242" s="222"/>
      <c r="M242" s="223"/>
      <c r="N242" s="224"/>
      <c r="O242" s="224"/>
      <c r="P242" s="224"/>
      <c r="Q242" s="224"/>
      <c r="R242" s="224"/>
      <c r="S242" s="224"/>
      <c r="T242" s="225"/>
      <c r="AT242" s="226" t="s">
        <v>140</v>
      </c>
      <c r="AU242" s="226" t="s">
        <v>83</v>
      </c>
      <c r="AV242" s="12" t="s">
        <v>83</v>
      </c>
      <c r="AW242" s="12" t="s">
        <v>36</v>
      </c>
      <c r="AX242" s="12" t="s">
        <v>81</v>
      </c>
      <c r="AY242" s="226" t="s">
        <v>131</v>
      </c>
    </row>
    <row r="243" spans="2:65" s="1" customFormat="1" ht="16.5" customHeight="1" x14ac:dyDescent="0.3">
      <c r="B243" s="40"/>
      <c r="C243" s="191" t="s">
        <v>216</v>
      </c>
      <c r="D243" s="191" t="s">
        <v>134</v>
      </c>
      <c r="E243" s="192" t="s">
        <v>281</v>
      </c>
      <c r="F243" s="193" t="s">
        <v>282</v>
      </c>
      <c r="G243" s="194" t="s">
        <v>146</v>
      </c>
      <c r="H243" s="195">
        <v>21.263999999999999</v>
      </c>
      <c r="I243" s="196"/>
      <c r="J243" s="197">
        <f>ROUND(I243*H243,2)</f>
        <v>0</v>
      </c>
      <c r="K243" s="193" t="s">
        <v>147</v>
      </c>
      <c r="L243" s="60"/>
      <c r="M243" s="198" t="s">
        <v>23</v>
      </c>
      <c r="N243" s="199" t="s">
        <v>44</v>
      </c>
      <c r="O243" s="41"/>
      <c r="P243" s="200">
        <f>O243*H243</f>
        <v>0</v>
      </c>
      <c r="Q243" s="200">
        <v>0</v>
      </c>
      <c r="R243" s="200">
        <f>Q243*H243</f>
        <v>0</v>
      </c>
      <c r="S243" s="200">
        <v>0</v>
      </c>
      <c r="T243" s="201">
        <f>S243*H243</f>
        <v>0</v>
      </c>
      <c r="AR243" s="23" t="s">
        <v>138</v>
      </c>
      <c r="AT243" s="23" t="s">
        <v>134</v>
      </c>
      <c r="AU243" s="23" t="s">
        <v>83</v>
      </c>
      <c r="AY243" s="23" t="s">
        <v>131</v>
      </c>
      <c r="BE243" s="202">
        <f>IF(N243="základní",J243,0)</f>
        <v>0</v>
      </c>
      <c r="BF243" s="202">
        <f>IF(N243="snížená",J243,0)</f>
        <v>0</v>
      </c>
      <c r="BG243" s="202">
        <f>IF(N243="zákl. přenesená",J243,0)</f>
        <v>0</v>
      </c>
      <c r="BH243" s="202">
        <f>IF(N243="sníž. přenesená",J243,0)</f>
        <v>0</v>
      </c>
      <c r="BI243" s="202">
        <f>IF(N243="nulová",J243,0)</f>
        <v>0</v>
      </c>
      <c r="BJ243" s="23" t="s">
        <v>81</v>
      </c>
      <c r="BK243" s="202">
        <f>ROUND(I243*H243,2)</f>
        <v>0</v>
      </c>
      <c r="BL243" s="23" t="s">
        <v>138</v>
      </c>
      <c r="BM243" s="23" t="s">
        <v>283</v>
      </c>
    </row>
    <row r="244" spans="2:65" s="1" customFormat="1" ht="24" x14ac:dyDescent="0.3">
      <c r="B244" s="40"/>
      <c r="C244" s="62"/>
      <c r="D244" s="203" t="s">
        <v>139</v>
      </c>
      <c r="E244" s="62"/>
      <c r="F244" s="204" t="s">
        <v>284</v>
      </c>
      <c r="G244" s="62"/>
      <c r="H244" s="62"/>
      <c r="I244" s="162"/>
      <c r="J244" s="62"/>
      <c r="K244" s="62"/>
      <c r="L244" s="60"/>
      <c r="M244" s="205"/>
      <c r="N244" s="41"/>
      <c r="O244" s="41"/>
      <c r="P244" s="41"/>
      <c r="Q244" s="41"/>
      <c r="R244" s="41"/>
      <c r="S244" s="41"/>
      <c r="T244" s="77"/>
      <c r="AT244" s="23" t="s">
        <v>139</v>
      </c>
      <c r="AU244" s="23" t="s">
        <v>83</v>
      </c>
    </row>
    <row r="245" spans="2:65" s="12" customFormat="1" x14ac:dyDescent="0.3">
      <c r="B245" s="216"/>
      <c r="C245" s="217"/>
      <c r="D245" s="203" t="s">
        <v>140</v>
      </c>
      <c r="E245" s="218" t="s">
        <v>23</v>
      </c>
      <c r="F245" s="219" t="s">
        <v>274</v>
      </c>
      <c r="G245" s="217"/>
      <c r="H245" s="220">
        <v>21.263999999999999</v>
      </c>
      <c r="I245" s="221"/>
      <c r="J245" s="217"/>
      <c r="K245" s="217"/>
      <c r="L245" s="222"/>
      <c r="M245" s="223"/>
      <c r="N245" s="224"/>
      <c r="O245" s="224"/>
      <c r="P245" s="224"/>
      <c r="Q245" s="224"/>
      <c r="R245" s="224"/>
      <c r="S245" s="224"/>
      <c r="T245" s="225"/>
      <c r="AT245" s="226" t="s">
        <v>140</v>
      </c>
      <c r="AU245" s="226" t="s">
        <v>83</v>
      </c>
      <c r="AV245" s="12" t="s">
        <v>83</v>
      </c>
      <c r="AW245" s="12" t="s">
        <v>36</v>
      </c>
      <c r="AX245" s="12" t="s">
        <v>73</v>
      </c>
      <c r="AY245" s="226" t="s">
        <v>131</v>
      </c>
    </row>
    <row r="246" spans="2:65" s="13" customFormat="1" x14ac:dyDescent="0.3">
      <c r="B246" s="227"/>
      <c r="C246" s="228"/>
      <c r="D246" s="203" t="s">
        <v>140</v>
      </c>
      <c r="E246" s="229" t="s">
        <v>23</v>
      </c>
      <c r="F246" s="230" t="s">
        <v>208</v>
      </c>
      <c r="G246" s="228"/>
      <c r="H246" s="231">
        <v>21.263999999999999</v>
      </c>
      <c r="I246" s="232"/>
      <c r="J246" s="228"/>
      <c r="K246" s="228"/>
      <c r="L246" s="233"/>
      <c r="M246" s="234"/>
      <c r="N246" s="235"/>
      <c r="O246" s="235"/>
      <c r="P246" s="235"/>
      <c r="Q246" s="235"/>
      <c r="R246" s="235"/>
      <c r="S246" s="235"/>
      <c r="T246" s="236"/>
      <c r="AT246" s="237" t="s">
        <v>140</v>
      </c>
      <c r="AU246" s="237" t="s">
        <v>83</v>
      </c>
      <c r="AV246" s="13" t="s">
        <v>138</v>
      </c>
      <c r="AW246" s="13" t="s">
        <v>36</v>
      </c>
      <c r="AX246" s="13" t="s">
        <v>81</v>
      </c>
      <c r="AY246" s="237" t="s">
        <v>131</v>
      </c>
    </row>
    <row r="247" spans="2:65" s="1" customFormat="1" ht="16.5" customHeight="1" x14ac:dyDescent="0.3">
      <c r="B247" s="40"/>
      <c r="C247" s="191" t="s">
        <v>9</v>
      </c>
      <c r="D247" s="191" t="s">
        <v>134</v>
      </c>
      <c r="E247" s="192" t="s">
        <v>285</v>
      </c>
      <c r="F247" s="193" t="s">
        <v>286</v>
      </c>
      <c r="G247" s="194" t="s">
        <v>146</v>
      </c>
      <c r="H247" s="195">
        <v>1200</v>
      </c>
      <c r="I247" s="196"/>
      <c r="J247" s="197">
        <f>ROUND(I247*H247,2)</f>
        <v>0</v>
      </c>
      <c r="K247" s="193" t="s">
        <v>147</v>
      </c>
      <c r="L247" s="60"/>
      <c r="M247" s="198" t="s">
        <v>23</v>
      </c>
      <c r="N247" s="199" t="s">
        <v>44</v>
      </c>
      <c r="O247" s="41"/>
      <c r="P247" s="200">
        <f>O247*H247</f>
        <v>0</v>
      </c>
      <c r="Q247" s="200">
        <v>0</v>
      </c>
      <c r="R247" s="200">
        <f>Q247*H247</f>
        <v>0</v>
      </c>
      <c r="S247" s="200">
        <v>0</v>
      </c>
      <c r="T247" s="201">
        <f>S247*H247</f>
        <v>0</v>
      </c>
      <c r="AR247" s="23" t="s">
        <v>138</v>
      </c>
      <c r="AT247" s="23" t="s">
        <v>134</v>
      </c>
      <c r="AU247" s="23" t="s">
        <v>83</v>
      </c>
      <c r="AY247" s="23" t="s">
        <v>131</v>
      </c>
      <c r="BE247" s="202">
        <f>IF(N247="základní",J247,0)</f>
        <v>0</v>
      </c>
      <c r="BF247" s="202">
        <f>IF(N247="snížená",J247,0)</f>
        <v>0</v>
      </c>
      <c r="BG247" s="202">
        <f>IF(N247="zákl. přenesená",J247,0)</f>
        <v>0</v>
      </c>
      <c r="BH247" s="202">
        <f>IF(N247="sníž. přenesená",J247,0)</f>
        <v>0</v>
      </c>
      <c r="BI247" s="202">
        <f>IF(N247="nulová",J247,0)</f>
        <v>0</v>
      </c>
      <c r="BJ247" s="23" t="s">
        <v>81</v>
      </c>
      <c r="BK247" s="202">
        <f>ROUND(I247*H247,2)</f>
        <v>0</v>
      </c>
      <c r="BL247" s="23" t="s">
        <v>138</v>
      </c>
      <c r="BM247" s="23" t="s">
        <v>287</v>
      </c>
    </row>
    <row r="248" spans="2:65" s="1" customFormat="1" x14ac:dyDescent="0.3">
      <c r="B248" s="40"/>
      <c r="C248" s="62"/>
      <c r="D248" s="203" t="s">
        <v>139</v>
      </c>
      <c r="E248" s="62"/>
      <c r="F248" s="204" t="s">
        <v>288</v>
      </c>
      <c r="G248" s="62"/>
      <c r="H248" s="62"/>
      <c r="I248" s="162"/>
      <c r="J248" s="62"/>
      <c r="K248" s="62"/>
      <c r="L248" s="60"/>
      <c r="M248" s="205"/>
      <c r="N248" s="41"/>
      <c r="O248" s="41"/>
      <c r="P248" s="41"/>
      <c r="Q248" s="41"/>
      <c r="R248" s="41"/>
      <c r="S248" s="41"/>
      <c r="T248" s="77"/>
      <c r="AT248" s="23" t="s">
        <v>139</v>
      </c>
      <c r="AU248" s="23" t="s">
        <v>83</v>
      </c>
    </row>
    <row r="249" spans="2:65" s="11" customFormat="1" x14ac:dyDescent="0.3">
      <c r="B249" s="206"/>
      <c r="C249" s="207"/>
      <c r="D249" s="203" t="s">
        <v>140</v>
      </c>
      <c r="E249" s="208" t="s">
        <v>23</v>
      </c>
      <c r="F249" s="209" t="s">
        <v>289</v>
      </c>
      <c r="G249" s="207"/>
      <c r="H249" s="208" t="s">
        <v>23</v>
      </c>
      <c r="I249" s="210"/>
      <c r="J249" s="207"/>
      <c r="K249" s="207"/>
      <c r="L249" s="211"/>
      <c r="M249" s="212"/>
      <c r="N249" s="213"/>
      <c r="O249" s="213"/>
      <c r="P249" s="213"/>
      <c r="Q249" s="213"/>
      <c r="R249" s="213"/>
      <c r="S249" s="213"/>
      <c r="T249" s="214"/>
      <c r="AT249" s="215" t="s">
        <v>140</v>
      </c>
      <c r="AU249" s="215" t="s">
        <v>83</v>
      </c>
      <c r="AV249" s="11" t="s">
        <v>81</v>
      </c>
      <c r="AW249" s="11" t="s">
        <v>36</v>
      </c>
      <c r="AX249" s="11" t="s">
        <v>73</v>
      </c>
      <c r="AY249" s="215" t="s">
        <v>131</v>
      </c>
    </row>
    <row r="250" spans="2:65" s="12" customFormat="1" x14ac:dyDescent="0.3">
      <c r="B250" s="216"/>
      <c r="C250" s="217"/>
      <c r="D250" s="203" t="s">
        <v>140</v>
      </c>
      <c r="E250" s="218" t="s">
        <v>23</v>
      </c>
      <c r="F250" s="219" t="s">
        <v>290</v>
      </c>
      <c r="G250" s="217"/>
      <c r="H250" s="220">
        <v>1200</v>
      </c>
      <c r="I250" s="221"/>
      <c r="J250" s="217"/>
      <c r="K250" s="217"/>
      <c r="L250" s="222"/>
      <c r="M250" s="223"/>
      <c r="N250" s="224"/>
      <c r="O250" s="224"/>
      <c r="P250" s="224"/>
      <c r="Q250" s="224"/>
      <c r="R250" s="224"/>
      <c r="S250" s="224"/>
      <c r="T250" s="225"/>
      <c r="AT250" s="226" t="s">
        <v>140</v>
      </c>
      <c r="AU250" s="226" t="s">
        <v>83</v>
      </c>
      <c r="AV250" s="12" t="s">
        <v>83</v>
      </c>
      <c r="AW250" s="12" t="s">
        <v>36</v>
      </c>
      <c r="AX250" s="12" t="s">
        <v>73</v>
      </c>
      <c r="AY250" s="226" t="s">
        <v>131</v>
      </c>
    </row>
    <row r="251" spans="2:65" s="1" customFormat="1" ht="16.5" customHeight="1" x14ac:dyDescent="0.3">
      <c r="B251" s="40"/>
      <c r="C251" s="191" t="s">
        <v>221</v>
      </c>
      <c r="D251" s="191" t="s">
        <v>134</v>
      </c>
      <c r="E251" s="192" t="s">
        <v>291</v>
      </c>
      <c r="F251" s="193" t="s">
        <v>292</v>
      </c>
      <c r="G251" s="194" t="s">
        <v>146</v>
      </c>
      <c r="H251" s="195">
        <v>1200</v>
      </c>
      <c r="I251" s="196"/>
      <c r="J251" s="197">
        <f>ROUND(I251*H251,2)</f>
        <v>0</v>
      </c>
      <c r="K251" s="193" t="s">
        <v>147</v>
      </c>
      <c r="L251" s="60"/>
      <c r="M251" s="198" t="s">
        <v>23</v>
      </c>
      <c r="N251" s="199" t="s">
        <v>44</v>
      </c>
      <c r="O251" s="41"/>
      <c r="P251" s="200">
        <f>O251*H251</f>
        <v>0</v>
      </c>
      <c r="Q251" s="200">
        <v>1.0000000000000001E-5</v>
      </c>
      <c r="R251" s="200">
        <f>Q251*H251</f>
        <v>1.2E-2</v>
      </c>
      <c r="S251" s="200">
        <v>0</v>
      </c>
      <c r="T251" s="201">
        <f>S251*H251</f>
        <v>0</v>
      </c>
      <c r="AR251" s="23" t="s">
        <v>138</v>
      </c>
      <c r="AT251" s="23" t="s">
        <v>134</v>
      </c>
      <c r="AU251" s="23" t="s">
        <v>83</v>
      </c>
      <c r="AY251" s="23" t="s">
        <v>131</v>
      </c>
      <c r="BE251" s="202">
        <f>IF(N251="základní",J251,0)</f>
        <v>0</v>
      </c>
      <c r="BF251" s="202">
        <f>IF(N251="snížená",J251,0)</f>
        <v>0</v>
      </c>
      <c r="BG251" s="202">
        <f>IF(N251="zákl. přenesená",J251,0)</f>
        <v>0</v>
      </c>
      <c r="BH251" s="202">
        <f>IF(N251="sníž. přenesená",J251,0)</f>
        <v>0</v>
      </c>
      <c r="BI251" s="202">
        <f>IF(N251="nulová",J251,0)</f>
        <v>0</v>
      </c>
      <c r="BJ251" s="23" t="s">
        <v>81</v>
      </c>
      <c r="BK251" s="202">
        <f>ROUND(I251*H251,2)</f>
        <v>0</v>
      </c>
      <c r="BL251" s="23" t="s">
        <v>138</v>
      </c>
      <c r="BM251" s="23" t="s">
        <v>293</v>
      </c>
    </row>
    <row r="252" spans="2:65" s="1" customFormat="1" x14ac:dyDescent="0.3">
      <c r="B252" s="40"/>
      <c r="C252" s="62"/>
      <c r="D252" s="203" t="s">
        <v>139</v>
      </c>
      <c r="E252" s="62"/>
      <c r="F252" s="204" t="s">
        <v>294</v>
      </c>
      <c r="G252" s="62"/>
      <c r="H252" s="62"/>
      <c r="I252" s="162"/>
      <c r="J252" s="62"/>
      <c r="K252" s="62"/>
      <c r="L252" s="60"/>
      <c r="M252" s="205"/>
      <c r="N252" s="41"/>
      <c r="O252" s="41"/>
      <c r="P252" s="41"/>
      <c r="Q252" s="41"/>
      <c r="R252" s="41"/>
      <c r="S252" s="41"/>
      <c r="T252" s="77"/>
      <c r="AT252" s="23" t="s">
        <v>139</v>
      </c>
      <c r="AU252" s="23" t="s">
        <v>83</v>
      </c>
    </row>
    <row r="253" spans="2:65" s="1" customFormat="1" ht="16.5" customHeight="1" x14ac:dyDescent="0.3">
      <c r="B253" s="40"/>
      <c r="C253" s="191" t="s">
        <v>295</v>
      </c>
      <c r="D253" s="191" t="s">
        <v>134</v>
      </c>
      <c r="E253" s="192" t="s">
        <v>296</v>
      </c>
      <c r="F253" s="193" t="s">
        <v>297</v>
      </c>
      <c r="G253" s="194" t="s">
        <v>146</v>
      </c>
      <c r="H253" s="195">
        <v>1150</v>
      </c>
      <c r="I253" s="196"/>
      <c r="J253" s="197">
        <f>ROUND(I253*H253,2)</f>
        <v>0</v>
      </c>
      <c r="K253" s="193" t="s">
        <v>23</v>
      </c>
      <c r="L253" s="60"/>
      <c r="M253" s="198" t="s">
        <v>23</v>
      </c>
      <c r="N253" s="199" t="s">
        <v>44</v>
      </c>
      <c r="O253" s="41"/>
      <c r="P253" s="200">
        <f>O253*H253</f>
        <v>0</v>
      </c>
      <c r="Q253" s="200">
        <v>0</v>
      </c>
      <c r="R253" s="200">
        <f>Q253*H253</f>
        <v>0</v>
      </c>
      <c r="S253" s="200">
        <v>0</v>
      </c>
      <c r="T253" s="201">
        <f>S253*H253</f>
        <v>0</v>
      </c>
      <c r="AR253" s="23" t="s">
        <v>138</v>
      </c>
      <c r="AT253" s="23" t="s">
        <v>134</v>
      </c>
      <c r="AU253" s="23" t="s">
        <v>83</v>
      </c>
      <c r="AY253" s="23" t="s">
        <v>131</v>
      </c>
      <c r="BE253" s="202">
        <f>IF(N253="základní",J253,0)</f>
        <v>0</v>
      </c>
      <c r="BF253" s="202">
        <f>IF(N253="snížená",J253,0)</f>
        <v>0</v>
      </c>
      <c r="BG253" s="202">
        <f>IF(N253="zákl. přenesená",J253,0)</f>
        <v>0</v>
      </c>
      <c r="BH253" s="202">
        <f>IF(N253="sníž. přenesená",J253,0)</f>
        <v>0</v>
      </c>
      <c r="BI253" s="202">
        <f>IF(N253="nulová",J253,0)</f>
        <v>0</v>
      </c>
      <c r="BJ253" s="23" t="s">
        <v>81</v>
      </c>
      <c r="BK253" s="202">
        <f>ROUND(I253*H253,2)</f>
        <v>0</v>
      </c>
      <c r="BL253" s="23" t="s">
        <v>138</v>
      </c>
      <c r="BM253" s="23" t="s">
        <v>298</v>
      </c>
    </row>
    <row r="254" spans="2:65" s="1" customFormat="1" x14ac:dyDescent="0.3">
      <c r="B254" s="40"/>
      <c r="C254" s="62"/>
      <c r="D254" s="203" t="s">
        <v>139</v>
      </c>
      <c r="E254" s="62"/>
      <c r="F254" s="204" t="s">
        <v>297</v>
      </c>
      <c r="G254" s="62"/>
      <c r="H254" s="62"/>
      <c r="I254" s="162"/>
      <c r="J254" s="62"/>
      <c r="K254" s="62"/>
      <c r="L254" s="60"/>
      <c r="M254" s="205"/>
      <c r="N254" s="41"/>
      <c r="O254" s="41"/>
      <c r="P254" s="41"/>
      <c r="Q254" s="41"/>
      <c r="R254" s="41"/>
      <c r="S254" s="41"/>
      <c r="T254" s="77"/>
      <c r="AT254" s="23" t="s">
        <v>139</v>
      </c>
      <c r="AU254" s="23" t="s">
        <v>83</v>
      </c>
    </row>
    <row r="255" spans="2:65" s="1" customFormat="1" ht="16.5" customHeight="1" x14ac:dyDescent="0.3">
      <c r="B255" s="40"/>
      <c r="C255" s="191" t="s">
        <v>239</v>
      </c>
      <c r="D255" s="191" t="s">
        <v>134</v>
      </c>
      <c r="E255" s="192" t="s">
        <v>299</v>
      </c>
      <c r="F255" s="193" t="s">
        <v>300</v>
      </c>
      <c r="G255" s="194" t="s">
        <v>146</v>
      </c>
      <c r="H255" s="195">
        <v>300</v>
      </c>
      <c r="I255" s="196"/>
      <c r="J255" s="197">
        <f>ROUND(I255*H255,2)</f>
        <v>0</v>
      </c>
      <c r="K255" s="193" t="s">
        <v>147</v>
      </c>
      <c r="L255" s="60"/>
      <c r="M255" s="198" t="s">
        <v>23</v>
      </c>
      <c r="N255" s="199" t="s">
        <v>44</v>
      </c>
      <c r="O255" s="41"/>
      <c r="P255" s="200">
        <f>O255*H255</f>
        <v>0</v>
      </c>
      <c r="Q255" s="200">
        <v>0</v>
      </c>
      <c r="R255" s="200">
        <f>Q255*H255</f>
        <v>0</v>
      </c>
      <c r="S255" s="200">
        <v>0</v>
      </c>
      <c r="T255" s="201">
        <f>S255*H255</f>
        <v>0</v>
      </c>
      <c r="AR255" s="23" t="s">
        <v>138</v>
      </c>
      <c r="AT255" s="23" t="s">
        <v>134</v>
      </c>
      <c r="AU255" s="23" t="s">
        <v>83</v>
      </c>
      <c r="AY255" s="23" t="s">
        <v>131</v>
      </c>
      <c r="BE255" s="202">
        <f>IF(N255="základní",J255,0)</f>
        <v>0</v>
      </c>
      <c r="BF255" s="202">
        <f>IF(N255="snížená",J255,0)</f>
        <v>0</v>
      </c>
      <c r="BG255" s="202">
        <f>IF(N255="zákl. přenesená",J255,0)</f>
        <v>0</v>
      </c>
      <c r="BH255" s="202">
        <f>IF(N255="sníž. přenesená",J255,0)</f>
        <v>0</v>
      </c>
      <c r="BI255" s="202">
        <f>IF(N255="nulová",J255,0)</f>
        <v>0</v>
      </c>
      <c r="BJ255" s="23" t="s">
        <v>81</v>
      </c>
      <c r="BK255" s="202">
        <f>ROUND(I255*H255,2)</f>
        <v>0</v>
      </c>
      <c r="BL255" s="23" t="s">
        <v>138</v>
      </c>
      <c r="BM255" s="23" t="s">
        <v>301</v>
      </c>
    </row>
    <row r="256" spans="2:65" s="1" customFormat="1" x14ac:dyDescent="0.3">
      <c r="B256" s="40"/>
      <c r="C256" s="62"/>
      <c r="D256" s="203" t="s">
        <v>139</v>
      </c>
      <c r="E256" s="62"/>
      <c r="F256" s="204" t="s">
        <v>302</v>
      </c>
      <c r="G256" s="62"/>
      <c r="H256" s="62"/>
      <c r="I256" s="162"/>
      <c r="J256" s="62"/>
      <c r="K256" s="62"/>
      <c r="L256" s="60"/>
      <c r="M256" s="205"/>
      <c r="N256" s="41"/>
      <c r="O256" s="41"/>
      <c r="P256" s="41"/>
      <c r="Q256" s="41"/>
      <c r="R256" s="41"/>
      <c r="S256" s="41"/>
      <c r="T256" s="77"/>
      <c r="AT256" s="23" t="s">
        <v>139</v>
      </c>
      <c r="AU256" s="23" t="s">
        <v>83</v>
      </c>
    </row>
    <row r="257" spans="2:65" s="1" customFormat="1" ht="16.5" customHeight="1" x14ac:dyDescent="0.3">
      <c r="B257" s="40"/>
      <c r="C257" s="191" t="s">
        <v>303</v>
      </c>
      <c r="D257" s="191" t="s">
        <v>134</v>
      </c>
      <c r="E257" s="192" t="s">
        <v>304</v>
      </c>
      <c r="F257" s="193" t="s">
        <v>305</v>
      </c>
      <c r="G257" s="194" t="s">
        <v>146</v>
      </c>
      <c r="H257" s="195">
        <v>300</v>
      </c>
      <c r="I257" s="196"/>
      <c r="J257" s="197">
        <f>ROUND(I257*H257,2)</f>
        <v>0</v>
      </c>
      <c r="K257" s="193" t="s">
        <v>147</v>
      </c>
      <c r="L257" s="60"/>
      <c r="M257" s="198" t="s">
        <v>23</v>
      </c>
      <c r="N257" s="199" t="s">
        <v>44</v>
      </c>
      <c r="O257" s="41"/>
      <c r="P257" s="200">
        <f>O257*H257</f>
        <v>0</v>
      </c>
      <c r="Q257" s="200">
        <v>1.0000000000000001E-5</v>
      </c>
      <c r="R257" s="200">
        <f>Q257*H257</f>
        <v>3.0000000000000001E-3</v>
      </c>
      <c r="S257" s="200">
        <v>0</v>
      </c>
      <c r="T257" s="201">
        <f>S257*H257</f>
        <v>0</v>
      </c>
      <c r="AR257" s="23" t="s">
        <v>138</v>
      </c>
      <c r="AT257" s="23" t="s">
        <v>134</v>
      </c>
      <c r="AU257" s="23" t="s">
        <v>83</v>
      </c>
      <c r="AY257" s="23" t="s">
        <v>131</v>
      </c>
      <c r="BE257" s="202">
        <f>IF(N257="základní",J257,0)</f>
        <v>0</v>
      </c>
      <c r="BF257" s="202">
        <f>IF(N257="snížená",J257,0)</f>
        <v>0</v>
      </c>
      <c r="BG257" s="202">
        <f>IF(N257="zákl. přenesená",J257,0)</f>
        <v>0</v>
      </c>
      <c r="BH257" s="202">
        <f>IF(N257="sníž. přenesená",J257,0)</f>
        <v>0</v>
      </c>
      <c r="BI257" s="202">
        <f>IF(N257="nulová",J257,0)</f>
        <v>0</v>
      </c>
      <c r="BJ257" s="23" t="s">
        <v>81</v>
      </c>
      <c r="BK257" s="202">
        <f>ROUND(I257*H257,2)</f>
        <v>0</v>
      </c>
      <c r="BL257" s="23" t="s">
        <v>138</v>
      </c>
      <c r="BM257" s="23" t="s">
        <v>306</v>
      </c>
    </row>
    <row r="258" spans="2:65" s="1" customFormat="1" x14ac:dyDescent="0.3">
      <c r="B258" s="40"/>
      <c r="C258" s="62"/>
      <c r="D258" s="203" t="s">
        <v>139</v>
      </c>
      <c r="E258" s="62"/>
      <c r="F258" s="204" t="s">
        <v>307</v>
      </c>
      <c r="G258" s="62"/>
      <c r="H258" s="62"/>
      <c r="I258" s="162"/>
      <c r="J258" s="62"/>
      <c r="K258" s="62"/>
      <c r="L258" s="60"/>
      <c r="M258" s="205"/>
      <c r="N258" s="41"/>
      <c r="O258" s="41"/>
      <c r="P258" s="41"/>
      <c r="Q258" s="41"/>
      <c r="R258" s="41"/>
      <c r="S258" s="41"/>
      <c r="T258" s="77"/>
      <c r="AT258" s="23" t="s">
        <v>139</v>
      </c>
      <c r="AU258" s="23" t="s">
        <v>83</v>
      </c>
    </row>
    <row r="259" spans="2:65" s="1" customFormat="1" ht="16.5" customHeight="1" x14ac:dyDescent="0.3">
      <c r="B259" s="40"/>
      <c r="C259" s="191" t="s">
        <v>243</v>
      </c>
      <c r="D259" s="191" t="s">
        <v>134</v>
      </c>
      <c r="E259" s="192" t="s">
        <v>308</v>
      </c>
      <c r="F259" s="193" t="s">
        <v>309</v>
      </c>
      <c r="G259" s="194" t="s">
        <v>137</v>
      </c>
      <c r="H259" s="195">
        <v>7.97</v>
      </c>
      <c r="I259" s="196"/>
      <c r="J259" s="197">
        <f>ROUND(I259*H259,2)</f>
        <v>0</v>
      </c>
      <c r="K259" s="193" t="s">
        <v>23</v>
      </c>
      <c r="L259" s="60"/>
      <c r="M259" s="198" t="s">
        <v>23</v>
      </c>
      <c r="N259" s="199" t="s">
        <v>44</v>
      </c>
      <c r="O259" s="41"/>
      <c r="P259" s="200">
        <f>O259*H259</f>
        <v>0</v>
      </c>
      <c r="Q259" s="200">
        <v>0</v>
      </c>
      <c r="R259" s="200">
        <f>Q259*H259</f>
        <v>0</v>
      </c>
      <c r="S259" s="200">
        <v>1.6</v>
      </c>
      <c r="T259" s="201">
        <f>S259*H259</f>
        <v>12.752000000000001</v>
      </c>
      <c r="AR259" s="23" t="s">
        <v>138</v>
      </c>
      <c r="AT259" s="23" t="s">
        <v>134</v>
      </c>
      <c r="AU259" s="23" t="s">
        <v>83</v>
      </c>
      <c r="AY259" s="23" t="s">
        <v>131</v>
      </c>
      <c r="BE259" s="202">
        <f>IF(N259="základní",J259,0)</f>
        <v>0</v>
      </c>
      <c r="BF259" s="202">
        <f>IF(N259="snížená",J259,0)</f>
        <v>0</v>
      </c>
      <c r="BG259" s="202">
        <f>IF(N259="zákl. přenesená",J259,0)</f>
        <v>0</v>
      </c>
      <c r="BH259" s="202">
        <f>IF(N259="sníž. přenesená",J259,0)</f>
        <v>0</v>
      </c>
      <c r="BI259" s="202">
        <f>IF(N259="nulová",J259,0)</f>
        <v>0</v>
      </c>
      <c r="BJ259" s="23" t="s">
        <v>81</v>
      </c>
      <c r="BK259" s="202">
        <f>ROUND(I259*H259,2)</f>
        <v>0</v>
      </c>
      <c r="BL259" s="23" t="s">
        <v>138</v>
      </c>
      <c r="BM259" s="23" t="s">
        <v>310</v>
      </c>
    </row>
    <row r="260" spans="2:65" s="1" customFormat="1" x14ac:dyDescent="0.3">
      <c r="B260" s="40"/>
      <c r="C260" s="62"/>
      <c r="D260" s="203" t="s">
        <v>139</v>
      </c>
      <c r="E260" s="62"/>
      <c r="F260" s="204" t="s">
        <v>311</v>
      </c>
      <c r="G260" s="62"/>
      <c r="H260" s="62"/>
      <c r="I260" s="162"/>
      <c r="J260" s="62"/>
      <c r="K260" s="62"/>
      <c r="L260" s="60"/>
      <c r="M260" s="205"/>
      <c r="N260" s="41"/>
      <c r="O260" s="41"/>
      <c r="P260" s="41"/>
      <c r="Q260" s="41"/>
      <c r="R260" s="41"/>
      <c r="S260" s="41"/>
      <c r="T260" s="77"/>
      <c r="AT260" s="23" t="s">
        <v>139</v>
      </c>
      <c r="AU260" s="23" t="s">
        <v>83</v>
      </c>
    </row>
    <row r="261" spans="2:65" s="11" customFormat="1" x14ac:dyDescent="0.3">
      <c r="B261" s="206"/>
      <c r="C261" s="207"/>
      <c r="D261" s="203" t="s">
        <v>140</v>
      </c>
      <c r="E261" s="208" t="s">
        <v>23</v>
      </c>
      <c r="F261" s="209" t="s">
        <v>312</v>
      </c>
      <c r="G261" s="207"/>
      <c r="H261" s="208" t="s">
        <v>23</v>
      </c>
      <c r="I261" s="210"/>
      <c r="J261" s="207"/>
      <c r="K261" s="207"/>
      <c r="L261" s="211"/>
      <c r="M261" s="212"/>
      <c r="N261" s="213"/>
      <c r="O261" s="213"/>
      <c r="P261" s="213"/>
      <c r="Q261" s="213"/>
      <c r="R261" s="213"/>
      <c r="S261" s="213"/>
      <c r="T261" s="214"/>
      <c r="AT261" s="215" t="s">
        <v>140</v>
      </c>
      <c r="AU261" s="215" t="s">
        <v>83</v>
      </c>
      <c r="AV261" s="11" t="s">
        <v>81</v>
      </c>
      <c r="AW261" s="11" t="s">
        <v>36</v>
      </c>
      <c r="AX261" s="11" t="s">
        <v>73</v>
      </c>
      <c r="AY261" s="215" t="s">
        <v>131</v>
      </c>
    </row>
    <row r="262" spans="2:65" s="12" customFormat="1" x14ac:dyDescent="0.3">
      <c r="B262" s="216"/>
      <c r="C262" s="217"/>
      <c r="D262" s="203" t="s">
        <v>140</v>
      </c>
      <c r="E262" s="218" t="s">
        <v>23</v>
      </c>
      <c r="F262" s="219" t="s">
        <v>313</v>
      </c>
      <c r="G262" s="217"/>
      <c r="H262" s="220">
        <v>4.1289999999999996</v>
      </c>
      <c r="I262" s="221"/>
      <c r="J262" s="217"/>
      <c r="K262" s="217"/>
      <c r="L262" s="222"/>
      <c r="M262" s="223"/>
      <c r="N262" s="224"/>
      <c r="O262" s="224"/>
      <c r="P262" s="224"/>
      <c r="Q262" s="224"/>
      <c r="R262" s="224"/>
      <c r="S262" s="224"/>
      <c r="T262" s="225"/>
      <c r="AT262" s="226" t="s">
        <v>140</v>
      </c>
      <c r="AU262" s="226" t="s">
        <v>83</v>
      </c>
      <c r="AV262" s="12" t="s">
        <v>83</v>
      </c>
      <c r="AW262" s="12" t="s">
        <v>36</v>
      </c>
      <c r="AX262" s="12" t="s">
        <v>73</v>
      </c>
      <c r="AY262" s="226" t="s">
        <v>131</v>
      </c>
    </row>
    <row r="263" spans="2:65" s="12" customFormat="1" x14ac:dyDescent="0.3">
      <c r="B263" s="216"/>
      <c r="C263" s="217"/>
      <c r="D263" s="203" t="s">
        <v>140</v>
      </c>
      <c r="E263" s="218" t="s">
        <v>23</v>
      </c>
      <c r="F263" s="219" t="s">
        <v>314</v>
      </c>
      <c r="G263" s="217"/>
      <c r="H263" s="220">
        <v>3.8410000000000002</v>
      </c>
      <c r="I263" s="221"/>
      <c r="J263" s="217"/>
      <c r="K263" s="217"/>
      <c r="L263" s="222"/>
      <c r="M263" s="223"/>
      <c r="N263" s="224"/>
      <c r="O263" s="224"/>
      <c r="P263" s="224"/>
      <c r="Q263" s="224"/>
      <c r="R263" s="224"/>
      <c r="S263" s="224"/>
      <c r="T263" s="225"/>
      <c r="AT263" s="226" t="s">
        <v>140</v>
      </c>
      <c r="AU263" s="226" t="s">
        <v>83</v>
      </c>
      <c r="AV263" s="12" t="s">
        <v>83</v>
      </c>
      <c r="AW263" s="12" t="s">
        <v>36</v>
      </c>
      <c r="AX263" s="12" t="s">
        <v>73</v>
      </c>
      <c r="AY263" s="226" t="s">
        <v>131</v>
      </c>
    </row>
    <row r="264" spans="2:65" s="1" customFormat="1" ht="25.5" customHeight="1" x14ac:dyDescent="0.3">
      <c r="B264" s="40"/>
      <c r="C264" s="191" t="s">
        <v>315</v>
      </c>
      <c r="D264" s="191" t="s">
        <v>134</v>
      </c>
      <c r="E264" s="192" t="s">
        <v>316</v>
      </c>
      <c r="F264" s="193" t="s">
        <v>317</v>
      </c>
      <c r="G264" s="194" t="s">
        <v>137</v>
      </c>
      <c r="H264" s="195">
        <v>26.213000000000001</v>
      </c>
      <c r="I264" s="196"/>
      <c r="J264" s="197">
        <f>ROUND(I264*H264,2)</f>
        <v>0</v>
      </c>
      <c r="K264" s="193" t="s">
        <v>23</v>
      </c>
      <c r="L264" s="60"/>
      <c r="M264" s="198" t="s">
        <v>23</v>
      </c>
      <c r="N264" s="199" t="s">
        <v>44</v>
      </c>
      <c r="O264" s="41"/>
      <c r="P264" s="200">
        <f>O264*H264</f>
        <v>0</v>
      </c>
      <c r="Q264" s="200">
        <v>0</v>
      </c>
      <c r="R264" s="200">
        <f>Q264*H264</f>
        <v>0</v>
      </c>
      <c r="S264" s="200">
        <v>1.6</v>
      </c>
      <c r="T264" s="201">
        <f>S264*H264</f>
        <v>41.940800000000003</v>
      </c>
      <c r="AR264" s="23" t="s">
        <v>138</v>
      </c>
      <c r="AT264" s="23" t="s">
        <v>134</v>
      </c>
      <c r="AU264" s="23" t="s">
        <v>83</v>
      </c>
      <c r="AY264" s="23" t="s">
        <v>131</v>
      </c>
      <c r="BE264" s="202">
        <f>IF(N264="základní",J264,0)</f>
        <v>0</v>
      </c>
      <c r="BF264" s="202">
        <f>IF(N264="snížená",J264,0)</f>
        <v>0</v>
      </c>
      <c r="BG264" s="202">
        <f>IF(N264="zákl. přenesená",J264,0)</f>
        <v>0</v>
      </c>
      <c r="BH264" s="202">
        <f>IF(N264="sníž. přenesená",J264,0)</f>
        <v>0</v>
      </c>
      <c r="BI264" s="202">
        <f>IF(N264="nulová",J264,0)</f>
        <v>0</v>
      </c>
      <c r="BJ264" s="23" t="s">
        <v>81</v>
      </c>
      <c r="BK264" s="202">
        <f>ROUND(I264*H264,2)</f>
        <v>0</v>
      </c>
      <c r="BL264" s="23" t="s">
        <v>138</v>
      </c>
      <c r="BM264" s="23" t="s">
        <v>318</v>
      </c>
    </row>
    <row r="265" spans="2:65" s="1" customFormat="1" x14ac:dyDescent="0.3">
      <c r="B265" s="40"/>
      <c r="C265" s="62"/>
      <c r="D265" s="203" t="s">
        <v>139</v>
      </c>
      <c r="E265" s="62"/>
      <c r="F265" s="204" t="s">
        <v>319</v>
      </c>
      <c r="G265" s="62"/>
      <c r="H265" s="62"/>
      <c r="I265" s="162"/>
      <c r="J265" s="62"/>
      <c r="K265" s="62"/>
      <c r="L265" s="60"/>
      <c r="M265" s="205"/>
      <c r="N265" s="41"/>
      <c r="O265" s="41"/>
      <c r="P265" s="41"/>
      <c r="Q265" s="41"/>
      <c r="R265" s="41"/>
      <c r="S265" s="41"/>
      <c r="T265" s="77"/>
      <c r="AT265" s="23" t="s">
        <v>139</v>
      </c>
      <c r="AU265" s="23" t="s">
        <v>83</v>
      </c>
    </row>
    <row r="266" spans="2:65" s="11" customFormat="1" x14ac:dyDescent="0.3">
      <c r="B266" s="206"/>
      <c r="C266" s="207"/>
      <c r="D266" s="203" t="s">
        <v>140</v>
      </c>
      <c r="E266" s="208" t="s">
        <v>23</v>
      </c>
      <c r="F266" s="209" t="s">
        <v>312</v>
      </c>
      <c r="G266" s="207"/>
      <c r="H266" s="208" t="s">
        <v>23</v>
      </c>
      <c r="I266" s="210"/>
      <c r="J266" s="207"/>
      <c r="K266" s="207"/>
      <c r="L266" s="211"/>
      <c r="M266" s="212"/>
      <c r="N266" s="213"/>
      <c r="O266" s="213"/>
      <c r="P266" s="213"/>
      <c r="Q266" s="213"/>
      <c r="R266" s="213"/>
      <c r="S266" s="213"/>
      <c r="T266" s="214"/>
      <c r="AT266" s="215" t="s">
        <v>140</v>
      </c>
      <c r="AU266" s="215" t="s">
        <v>83</v>
      </c>
      <c r="AV266" s="11" t="s">
        <v>81</v>
      </c>
      <c r="AW266" s="11" t="s">
        <v>36</v>
      </c>
      <c r="AX266" s="11" t="s">
        <v>73</v>
      </c>
      <c r="AY266" s="215" t="s">
        <v>131</v>
      </c>
    </row>
    <row r="267" spans="2:65" s="12" customFormat="1" x14ac:dyDescent="0.3">
      <c r="B267" s="216"/>
      <c r="C267" s="217"/>
      <c r="D267" s="203" t="s">
        <v>140</v>
      </c>
      <c r="E267" s="218" t="s">
        <v>23</v>
      </c>
      <c r="F267" s="219" t="s">
        <v>320</v>
      </c>
      <c r="G267" s="217"/>
      <c r="H267" s="220">
        <v>26.213000000000001</v>
      </c>
      <c r="I267" s="221"/>
      <c r="J267" s="217"/>
      <c r="K267" s="217"/>
      <c r="L267" s="222"/>
      <c r="M267" s="223"/>
      <c r="N267" s="224"/>
      <c r="O267" s="224"/>
      <c r="P267" s="224"/>
      <c r="Q267" s="224"/>
      <c r="R267" s="224"/>
      <c r="S267" s="224"/>
      <c r="T267" s="225"/>
      <c r="AT267" s="226" t="s">
        <v>140</v>
      </c>
      <c r="AU267" s="226" t="s">
        <v>83</v>
      </c>
      <c r="AV267" s="12" t="s">
        <v>83</v>
      </c>
      <c r="AW267" s="12" t="s">
        <v>36</v>
      </c>
      <c r="AX267" s="12" t="s">
        <v>73</v>
      </c>
      <c r="AY267" s="226" t="s">
        <v>131</v>
      </c>
    </row>
    <row r="268" spans="2:65" s="1" customFormat="1" ht="25.5" customHeight="1" x14ac:dyDescent="0.3">
      <c r="B268" s="40"/>
      <c r="C268" s="191" t="s">
        <v>250</v>
      </c>
      <c r="D268" s="191" t="s">
        <v>134</v>
      </c>
      <c r="E268" s="192" t="s">
        <v>321</v>
      </c>
      <c r="F268" s="193" t="s">
        <v>322</v>
      </c>
      <c r="G268" s="194" t="s">
        <v>137</v>
      </c>
      <c r="H268" s="195">
        <v>7.9189999999999996</v>
      </c>
      <c r="I268" s="196"/>
      <c r="J268" s="197">
        <f>ROUND(I268*H268,2)</f>
        <v>0</v>
      </c>
      <c r="K268" s="193" t="s">
        <v>23</v>
      </c>
      <c r="L268" s="60"/>
      <c r="M268" s="198" t="s">
        <v>23</v>
      </c>
      <c r="N268" s="199" t="s">
        <v>44</v>
      </c>
      <c r="O268" s="41"/>
      <c r="P268" s="200">
        <f>O268*H268</f>
        <v>0</v>
      </c>
      <c r="Q268" s="200">
        <v>0</v>
      </c>
      <c r="R268" s="200">
        <f>Q268*H268</f>
        <v>0</v>
      </c>
      <c r="S268" s="200">
        <v>2.2000000000000002</v>
      </c>
      <c r="T268" s="201">
        <f>S268*H268</f>
        <v>17.421800000000001</v>
      </c>
      <c r="AR268" s="23" t="s">
        <v>138</v>
      </c>
      <c r="AT268" s="23" t="s">
        <v>134</v>
      </c>
      <c r="AU268" s="23" t="s">
        <v>83</v>
      </c>
      <c r="AY268" s="23" t="s">
        <v>131</v>
      </c>
      <c r="BE268" s="202">
        <f>IF(N268="základní",J268,0)</f>
        <v>0</v>
      </c>
      <c r="BF268" s="202">
        <f>IF(N268="snížená",J268,0)</f>
        <v>0</v>
      </c>
      <c r="BG268" s="202">
        <f>IF(N268="zákl. přenesená",J268,0)</f>
        <v>0</v>
      </c>
      <c r="BH268" s="202">
        <f>IF(N268="sníž. přenesená",J268,0)</f>
        <v>0</v>
      </c>
      <c r="BI268" s="202">
        <f>IF(N268="nulová",J268,0)</f>
        <v>0</v>
      </c>
      <c r="BJ268" s="23" t="s">
        <v>81</v>
      </c>
      <c r="BK268" s="202">
        <f>ROUND(I268*H268,2)</f>
        <v>0</v>
      </c>
      <c r="BL268" s="23" t="s">
        <v>138</v>
      </c>
      <c r="BM268" s="23" t="s">
        <v>323</v>
      </c>
    </row>
    <row r="269" spans="2:65" s="1" customFormat="1" x14ac:dyDescent="0.3">
      <c r="B269" s="40"/>
      <c r="C269" s="62"/>
      <c r="D269" s="203" t="s">
        <v>139</v>
      </c>
      <c r="E269" s="62"/>
      <c r="F269" s="204" t="s">
        <v>324</v>
      </c>
      <c r="G269" s="62"/>
      <c r="H269" s="62"/>
      <c r="I269" s="162"/>
      <c r="J269" s="62"/>
      <c r="K269" s="62"/>
      <c r="L269" s="60"/>
      <c r="M269" s="205"/>
      <c r="N269" s="41"/>
      <c r="O269" s="41"/>
      <c r="P269" s="41"/>
      <c r="Q269" s="41"/>
      <c r="R269" s="41"/>
      <c r="S269" s="41"/>
      <c r="T269" s="77"/>
      <c r="AT269" s="23" t="s">
        <v>139</v>
      </c>
      <c r="AU269" s="23" t="s">
        <v>83</v>
      </c>
    </row>
    <row r="270" spans="2:65" s="11" customFormat="1" x14ac:dyDescent="0.3">
      <c r="B270" s="206"/>
      <c r="C270" s="207"/>
      <c r="D270" s="203" t="s">
        <v>140</v>
      </c>
      <c r="E270" s="208" t="s">
        <v>23</v>
      </c>
      <c r="F270" s="209" t="s">
        <v>312</v>
      </c>
      <c r="G270" s="207"/>
      <c r="H270" s="208" t="s">
        <v>23</v>
      </c>
      <c r="I270" s="210"/>
      <c r="J270" s="207"/>
      <c r="K270" s="207"/>
      <c r="L270" s="211"/>
      <c r="M270" s="212"/>
      <c r="N270" s="213"/>
      <c r="O270" s="213"/>
      <c r="P270" s="213"/>
      <c r="Q270" s="213"/>
      <c r="R270" s="213"/>
      <c r="S270" s="213"/>
      <c r="T270" s="214"/>
      <c r="AT270" s="215" t="s">
        <v>140</v>
      </c>
      <c r="AU270" s="215" t="s">
        <v>83</v>
      </c>
      <c r="AV270" s="11" t="s">
        <v>81</v>
      </c>
      <c r="AW270" s="11" t="s">
        <v>36</v>
      </c>
      <c r="AX270" s="11" t="s">
        <v>73</v>
      </c>
      <c r="AY270" s="215" t="s">
        <v>131</v>
      </c>
    </row>
    <row r="271" spans="2:65" s="12" customFormat="1" x14ac:dyDescent="0.3">
      <c r="B271" s="216"/>
      <c r="C271" s="217"/>
      <c r="D271" s="203" t="s">
        <v>140</v>
      </c>
      <c r="E271" s="218" t="s">
        <v>23</v>
      </c>
      <c r="F271" s="219" t="s">
        <v>325</v>
      </c>
      <c r="G271" s="217"/>
      <c r="H271" s="220">
        <v>1.5880000000000001</v>
      </c>
      <c r="I271" s="221"/>
      <c r="J271" s="217"/>
      <c r="K271" s="217"/>
      <c r="L271" s="222"/>
      <c r="M271" s="223"/>
      <c r="N271" s="224"/>
      <c r="O271" s="224"/>
      <c r="P271" s="224"/>
      <c r="Q271" s="224"/>
      <c r="R271" s="224"/>
      <c r="S271" s="224"/>
      <c r="T271" s="225"/>
      <c r="AT271" s="226" t="s">
        <v>140</v>
      </c>
      <c r="AU271" s="226" t="s">
        <v>83</v>
      </c>
      <c r="AV271" s="12" t="s">
        <v>83</v>
      </c>
      <c r="AW271" s="12" t="s">
        <v>36</v>
      </c>
      <c r="AX271" s="12" t="s">
        <v>73</v>
      </c>
      <c r="AY271" s="226" t="s">
        <v>131</v>
      </c>
    </row>
    <row r="272" spans="2:65" s="12" customFormat="1" x14ac:dyDescent="0.3">
      <c r="B272" s="216"/>
      <c r="C272" s="217"/>
      <c r="D272" s="203" t="s">
        <v>140</v>
      </c>
      <c r="E272" s="218" t="s">
        <v>23</v>
      </c>
      <c r="F272" s="219" t="s">
        <v>326</v>
      </c>
      <c r="G272" s="217"/>
      <c r="H272" s="220">
        <v>4.8540000000000001</v>
      </c>
      <c r="I272" s="221"/>
      <c r="J272" s="217"/>
      <c r="K272" s="217"/>
      <c r="L272" s="222"/>
      <c r="M272" s="223"/>
      <c r="N272" s="224"/>
      <c r="O272" s="224"/>
      <c r="P272" s="224"/>
      <c r="Q272" s="224"/>
      <c r="R272" s="224"/>
      <c r="S272" s="224"/>
      <c r="T272" s="225"/>
      <c r="AT272" s="226" t="s">
        <v>140</v>
      </c>
      <c r="AU272" s="226" t="s">
        <v>83</v>
      </c>
      <c r="AV272" s="12" t="s">
        <v>83</v>
      </c>
      <c r="AW272" s="12" t="s">
        <v>36</v>
      </c>
      <c r="AX272" s="12" t="s">
        <v>73</v>
      </c>
      <c r="AY272" s="226" t="s">
        <v>131</v>
      </c>
    </row>
    <row r="273" spans="2:65" s="12" customFormat="1" x14ac:dyDescent="0.3">
      <c r="B273" s="216"/>
      <c r="C273" s="217"/>
      <c r="D273" s="203" t="s">
        <v>140</v>
      </c>
      <c r="E273" s="218" t="s">
        <v>23</v>
      </c>
      <c r="F273" s="219" t="s">
        <v>327</v>
      </c>
      <c r="G273" s="217"/>
      <c r="H273" s="220">
        <v>1.4770000000000001</v>
      </c>
      <c r="I273" s="221"/>
      <c r="J273" s="217"/>
      <c r="K273" s="217"/>
      <c r="L273" s="222"/>
      <c r="M273" s="223"/>
      <c r="N273" s="224"/>
      <c r="O273" s="224"/>
      <c r="P273" s="224"/>
      <c r="Q273" s="224"/>
      <c r="R273" s="224"/>
      <c r="S273" s="224"/>
      <c r="T273" s="225"/>
      <c r="AT273" s="226" t="s">
        <v>140</v>
      </c>
      <c r="AU273" s="226" t="s">
        <v>83</v>
      </c>
      <c r="AV273" s="12" t="s">
        <v>83</v>
      </c>
      <c r="AW273" s="12" t="s">
        <v>36</v>
      </c>
      <c r="AX273" s="12" t="s">
        <v>73</v>
      </c>
      <c r="AY273" s="226" t="s">
        <v>131</v>
      </c>
    </row>
    <row r="274" spans="2:65" s="1" customFormat="1" ht="16.5" customHeight="1" x14ac:dyDescent="0.3">
      <c r="B274" s="40"/>
      <c r="C274" s="191" t="s">
        <v>328</v>
      </c>
      <c r="D274" s="191" t="s">
        <v>134</v>
      </c>
      <c r="E274" s="192" t="s">
        <v>329</v>
      </c>
      <c r="F274" s="193" t="s">
        <v>330</v>
      </c>
      <c r="G274" s="194" t="s">
        <v>146</v>
      </c>
      <c r="H274" s="195">
        <v>65.777000000000001</v>
      </c>
      <c r="I274" s="196"/>
      <c r="J274" s="197">
        <f>ROUND(I274*H274,2)</f>
        <v>0</v>
      </c>
      <c r="K274" s="193" t="s">
        <v>147</v>
      </c>
      <c r="L274" s="60"/>
      <c r="M274" s="198" t="s">
        <v>23</v>
      </c>
      <c r="N274" s="199" t="s">
        <v>44</v>
      </c>
      <c r="O274" s="41"/>
      <c r="P274" s="200">
        <f>O274*H274</f>
        <v>0</v>
      </c>
      <c r="Q274" s="200">
        <v>0</v>
      </c>
      <c r="R274" s="200">
        <f>Q274*H274</f>
        <v>0</v>
      </c>
      <c r="S274" s="200">
        <v>5.5E-2</v>
      </c>
      <c r="T274" s="201">
        <f>S274*H274</f>
        <v>3.6177350000000001</v>
      </c>
      <c r="AR274" s="23" t="s">
        <v>138</v>
      </c>
      <c r="AT274" s="23" t="s">
        <v>134</v>
      </c>
      <c r="AU274" s="23" t="s">
        <v>83</v>
      </c>
      <c r="AY274" s="23" t="s">
        <v>131</v>
      </c>
      <c r="BE274" s="202">
        <f>IF(N274="základní",J274,0)</f>
        <v>0</v>
      </c>
      <c r="BF274" s="202">
        <f>IF(N274="snížená",J274,0)</f>
        <v>0</v>
      </c>
      <c r="BG274" s="202">
        <f>IF(N274="zákl. přenesená",J274,0)</f>
        <v>0</v>
      </c>
      <c r="BH274" s="202">
        <f>IF(N274="sníž. přenesená",J274,0)</f>
        <v>0</v>
      </c>
      <c r="BI274" s="202">
        <f>IF(N274="nulová",J274,0)</f>
        <v>0</v>
      </c>
      <c r="BJ274" s="23" t="s">
        <v>81</v>
      </c>
      <c r="BK274" s="202">
        <f>ROUND(I274*H274,2)</f>
        <v>0</v>
      </c>
      <c r="BL274" s="23" t="s">
        <v>138</v>
      </c>
      <c r="BM274" s="23" t="s">
        <v>331</v>
      </c>
    </row>
    <row r="275" spans="2:65" s="1" customFormat="1" ht="24" x14ac:dyDescent="0.3">
      <c r="B275" s="40"/>
      <c r="C275" s="62"/>
      <c r="D275" s="203" t="s">
        <v>139</v>
      </c>
      <c r="E275" s="62"/>
      <c r="F275" s="204" t="s">
        <v>332</v>
      </c>
      <c r="G275" s="62"/>
      <c r="H275" s="62"/>
      <c r="I275" s="162"/>
      <c r="J275" s="62"/>
      <c r="K275" s="62"/>
      <c r="L275" s="60"/>
      <c r="M275" s="205"/>
      <c r="N275" s="41"/>
      <c r="O275" s="41"/>
      <c r="P275" s="41"/>
      <c r="Q275" s="41"/>
      <c r="R275" s="41"/>
      <c r="S275" s="41"/>
      <c r="T275" s="77"/>
      <c r="AT275" s="23" t="s">
        <v>139</v>
      </c>
      <c r="AU275" s="23" t="s">
        <v>83</v>
      </c>
    </row>
    <row r="276" spans="2:65" s="1" customFormat="1" ht="16.5" customHeight="1" x14ac:dyDescent="0.3">
      <c r="B276" s="40"/>
      <c r="C276" s="191" t="s">
        <v>256</v>
      </c>
      <c r="D276" s="191" t="s">
        <v>134</v>
      </c>
      <c r="E276" s="192" t="s">
        <v>333</v>
      </c>
      <c r="F276" s="193" t="s">
        <v>334</v>
      </c>
      <c r="G276" s="194" t="s">
        <v>146</v>
      </c>
      <c r="H276" s="195">
        <v>42.6</v>
      </c>
      <c r="I276" s="196"/>
      <c r="J276" s="197">
        <f>ROUND(I276*H276,2)</f>
        <v>0</v>
      </c>
      <c r="K276" s="193" t="s">
        <v>147</v>
      </c>
      <c r="L276" s="60"/>
      <c r="M276" s="198" t="s">
        <v>23</v>
      </c>
      <c r="N276" s="199" t="s">
        <v>44</v>
      </c>
      <c r="O276" s="41"/>
      <c r="P276" s="200">
        <f>O276*H276</f>
        <v>0</v>
      </c>
      <c r="Q276" s="200">
        <v>0</v>
      </c>
      <c r="R276" s="200">
        <f>Q276*H276</f>
        <v>0</v>
      </c>
      <c r="S276" s="200">
        <v>6.2E-2</v>
      </c>
      <c r="T276" s="201">
        <f>S276*H276</f>
        <v>2.6412</v>
      </c>
      <c r="AR276" s="23" t="s">
        <v>138</v>
      </c>
      <c r="AT276" s="23" t="s">
        <v>134</v>
      </c>
      <c r="AU276" s="23" t="s">
        <v>83</v>
      </c>
      <c r="AY276" s="23" t="s">
        <v>131</v>
      </c>
      <c r="BE276" s="202">
        <f>IF(N276="základní",J276,0)</f>
        <v>0</v>
      </c>
      <c r="BF276" s="202">
        <f>IF(N276="snížená",J276,0)</f>
        <v>0</v>
      </c>
      <c r="BG276" s="202">
        <f>IF(N276="zákl. přenesená",J276,0)</f>
        <v>0</v>
      </c>
      <c r="BH276" s="202">
        <f>IF(N276="sníž. přenesená",J276,0)</f>
        <v>0</v>
      </c>
      <c r="BI276" s="202">
        <f>IF(N276="nulová",J276,0)</f>
        <v>0</v>
      </c>
      <c r="BJ276" s="23" t="s">
        <v>81</v>
      </c>
      <c r="BK276" s="202">
        <f>ROUND(I276*H276,2)</f>
        <v>0</v>
      </c>
      <c r="BL276" s="23" t="s">
        <v>138</v>
      </c>
      <c r="BM276" s="23" t="s">
        <v>335</v>
      </c>
    </row>
    <row r="277" spans="2:65" s="1" customFormat="1" ht="24" x14ac:dyDescent="0.3">
      <c r="B277" s="40"/>
      <c r="C277" s="62"/>
      <c r="D277" s="203" t="s">
        <v>139</v>
      </c>
      <c r="E277" s="62"/>
      <c r="F277" s="204" t="s">
        <v>336</v>
      </c>
      <c r="G277" s="62"/>
      <c r="H277" s="62"/>
      <c r="I277" s="162"/>
      <c r="J277" s="62"/>
      <c r="K277" s="62"/>
      <c r="L277" s="60"/>
      <c r="M277" s="205"/>
      <c r="N277" s="41"/>
      <c r="O277" s="41"/>
      <c r="P277" s="41"/>
      <c r="Q277" s="41"/>
      <c r="R277" s="41"/>
      <c r="S277" s="41"/>
      <c r="T277" s="77"/>
      <c r="AT277" s="23" t="s">
        <v>139</v>
      </c>
      <c r="AU277" s="23" t="s">
        <v>83</v>
      </c>
    </row>
    <row r="278" spans="2:65" s="11" customFormat="1" x14ac:dyDescent="0.3">
      <c r="B278" s="206"/>
      <c r="C278" s="207"/>
      <c r="D278" s="203" t="s">
        <v>140</v>
      </c>
      <c r="E278" s="208" t="s">
        <v>23</v>
      </c>
      <c r="F278" s="209" t="s">
        <v>337</v>
      </c>
      <c r="G278" s="207"/>
      <c r="H278" s="208" t="s">
        <v>23</v>
      </c>
      <c r="I278" s="210"/>
      <c r="J278" s="207"/>
      <c r="K278" s="207"/>
      <c r="L278" s="211"/>
      <c r="M278" s="212"/>
      <c r="N278" s="213"/>
      <c r="O278" s="213"/>
      <c r="P278" s="213"/>
      <c r="Q278" s="213"/>
      <c r="R278" s="213"/>
      <c r="S278" s="213"/>
      <c r="T278" s="214"/>
      <c r="AT278" s="215" t="s">
        <v>140</v>
      </c>
      <c r="AU278" s="215" t="s">
        <v>83</v>
      </c>
      <c r="AV278" s="11" t="s">
        <v>81</v>
      </c>
      <c r="AW278" s="11" t="s">
        <v>36</v>
      </c>
      <c r="AX278" s="11" t="s">
        <v>73</v>
      </c>
      <c r="AY278" s="215" t="s">
        <v>131</v>
      </c>
    </row>
    <row r="279" spans="2:65" s="12" customFormat="1" x14ac:dyDescent="0.3">
      <c r="B279" s="216"/>
      <c r="C279" s="217"/>
      <c r="D279" s="203" t="s">
        <v>140</v>
      </c>
      <c r="E279" s="218" t="s">
        <v>23</v>
      </c>
      <c r="F279" s="219" t="s">
        <v>338</v>
      </c>
      <c r="G279" s="217"/>
      <c r="H279" s="220">
        <v>6.6</v>
      </c>
      <c r="I279" s="221"/>
      <c r="J279" s="217"/>
      <c r="K279" s="217"/>
      <c r="L279" s="222"/>
      <c r="M279" s="223"/>
      <c r="N279" s="224"/>
      <c r="O279" s="224"/>
      <c r="P279" s="224"/>
      <c r="Q279" s="224"/>
      <c r="R279" s="224"/>
      <c r="S279" s="224"/>
      <c r="T279" s="225"/>
      <c r="AT279" s="226" t="s">
        <v>140</v>
      </c>
      <c r="AU279" s="226" t="s">
        <v>83</v>
      </c>
      <c r="AV279" s="12" t="s">
        <v>83</v>
      </c>
      <c r="AW279" s="12" t="s">
        <v>36</v>
      </c>
      <c r="AX279" s="12" t="s">
        <v>73</v>
      </c>
      <c r="AY279" s="226" t="s">
        <v>131</v>
      </c>
    </row>
    <row r="280" spans="2:65" s="12" customFormat="1" x14ac:dyDescent="0.3">
      <c r="B280" s="216"/>
      <c r="C280" s="217"/>
      <c r="D280" s="203" t="s">
        <v>140</v>
      </c>
      <c r="E280" s="218" t="s">
        <v>23</v>
      </c>
      <c r="F280" s="219" t="s">
        <v>339</v>
      </c>
      <c r="G280" s="217"/>
      <c r="H280" s="220">
        <v>14.4</v>
      </c>
      <c r="I280" s="221"/>
      <c r="J280" s="217"/>
      <c r="K280" s="217"/>
      <c r="L280" s="222"/>
      <c r="M280" s="223"/>
      <c r="N280" s="224"/>
      <c r="O280" s="224"/>
      <c r="P280" s="224"/>
      <c r="Q280" s="224"/>
      <c r="R280" s="224"/>
      <c r="S280" s="224"/>
      <c r="T280" s="225"/>
      <c r="AT280" s="226" t="s">
        <v>140</v>
      </c>
      <c r="AU280" s="226" t="s">
        <v>83</v>
      </c>
      <c r="AV280" s="12" t="s">
        <v>83</v>
      </c>
      <c r="AW280" s="12" t="s">
        <v>36</v>
      </c>
      <c r="AX280" s="12" t="s">
        <v>73</v>
      </c>
      <c r="AY280" s="226" t="s">
        <v>131</v>
      </c>
    </row>
    <row r="281" spans="2:65" s="12" customFormat="1" x14ac:dyDescent="0.3">
      <c r="B281" s="216"/>
      <c r="C281" s="217"/>
      <c r="D281" s="203" t="s">
        <v>140</v>
      </c>
      <c r="E281" s="218" t="s">
        <v>23</v>
      </c>
      <c r="F281" s="219" t="s">
        <v>340</v>
      </c>
      <c r="G281" s="217"/>
      <c r="H281" s="220">
        <v>21.6</v>
      </c>
      <c r="I281" s="221"/>
      <c r="J281" s="217"/>
      <c r="K281" s="217"/>
      <c r="L281" s="222"/>
      <c r="M281" s="223"/>
      <c r="N281" s="224"/>
      <c r="O281" s="224"/>
      <c r="P281" s="224"/>
      <c r="Q281" s="224"/>
      <c r="R281" s="224"/>
      <c r="S281" s="224"/>
      <c r="T281" s="225"/>
      <c r="AT281" s="226" t="s">
        <v>140</v>
      </c>
      <c r="AU281" s="226" t="s">
        <v>83</v>
      </c>
      <c r="AV281" s="12" t="s">
        <v>83</v>
      </c>
      <c r="AW281" s="12" t="s">
        <v>36</v>
      </c>
      <c r="AX281" s="12" t="s">
        <v>73</v>
      </c>
      <c r="AY281" s="226" t="s">
        <v>131</v>
      </c>
    </row>
    <row r="282" spans="2:65" s="1" customFormat="1" ht="16.5" customHeight="1" x14ac:dyDescent="0.3">
      <c r="B282" s="40"/>
      <c r="C282" s="191" t="s">
        <v>341</v>
      </c>
      <c r="D282" s="191" t="s">
        <v>134</v>
      </c>
      <c r="E282" s="192" t="s">
        <v>342</v>
      </c>
      <c r="F282" s="193" t="s">
        <v>343</v>
      </c>
      <c r="G282" s="194" t="s">
        <v>146</v>
      </c>
      <c r="H282" s="195">
        <v>357.72</v>
      </c>
      <c r="I282" s="196"/>
      <c r="J282" s="197">
        <f>ROUND(I282*H282,2)</f>
        <v>0</v>
      </c>
      <c r="K282" s="193" t="s">
        <v>147</v>
      </c>
      <c r="L282" s="60"/>
      <c r="M282" s="198" t="s">
        <v>23</v>
      </c>
      <c r="N282" s="199" t="s">
        <v>44</v>
      </c>
      <c r="O282" s="41"/>
      <c r="P282" s="200">
        <f>O282*H282</f>
        <v>0</v>
      </c>
      <c r="Q282" s="200">
        <v>0</v>
      </c>
      <c r="R282" s="200">
        <f>Q282*H282</f>
        <v>0</v>
      </c>
      <c r="S282" s="200">
        <v>4.7E-2</v>
      </c>
      <c r="T282" s="201">
        <f>S282*H282</f>
        <v>16.812840000000001</v>
      </c>
      <c r="AR282" s="23" t="s">
        <v>138</v>
      </c>
      <c r="AT282" s="23" t="s">
        <v>134</v>
      </c>
      <c r="AU282" s="23" t="s">
        <v>83</v>
      </c>
      <c r="AY282" s="23" t="s">
        <v>131</v>
      </c>
      <c r="BE282" s="202">
        <f>IF(N282="základní",J282,0)</f>
        <v>0</v>
      </c>
      <c r="BF282" s="202">
        <f>IF(N282="snížená",J282,0)</f>
        <v>0</v>
      </c>
      <c r="BG282" s="202">
        <f>IF(N282="zákl. přenesená",J282,0)</f>
        <v>0</v>
      </c>
      <c r="BH282" s="202">
        <f>IF(N282="sníž. přenesená",J282,0)</f>
        <v>0</v>
      </c>
      <c r="BI282" s="202">
        <f>IF(N282="nulová",J282,0)</f>
        <v>0</v>
      </c>
      <c r="BJ282" s="23" t="s">
        <v>81</v>
      </c>
      <c r="BK282" s="202">
        <f>ROUND(I282*H282,2)</f>
        <v>0</v>
      </c>
      <c r="BL282" s="23" t="s">
        <v>138</v>
      </c>
      <c r="BM282" s="23" t="s">
        <v>344</v>
      </c>
    </row>
    <row r="283" spans="2:65" s="1" customFormat="1" ht="24" x14ac:dyDescent="0.3">
      <c r="B283" s="40"/>
      <c r="C283" s="62"/>
      <c r="D283" s="203" t="s">
        <v>139</v>
      </c>
      <c r="E283" s="62"/>
      <c r="F283" s="204" t="s">
        <v>345</v>
      </c>
      <c r="G283" s="62"/>
      <c r="H283" s="62"/>
      <c r="I283" s="162"/>
      <c r="J283" s="62"/>
      <c r="K283" s="62"/>
      <c r="L283" s="60"/>
      <c r="M283" s="205"/>
      <c r="N283" s="41"/>
      <c r="O283" s="41"/>
      <c r="P283" s="41"/>
      <c r="Q283" s="41"/>
      <c r="R283" s="41"/>
      <c r="S283" s="41"/>
      <c r="T283" s="77"/>
      <c r="AT283" s="23" t="s">
        <v>139</v>
      </c>
      <c r="AU283" s="23" t="s">
        <v>83</v>
      </c>
    </row>
    <row r="284" spans="2:65" s="11" customFormat="1" x14ac:dyDescent="0.3">
      <c r="B284" s="206"/>
      <c r="C284" s="207"/>
      <c r="D284" s="203" t="s">
        <v>140</v>
      </c>
      <c r="E284" s="208" t="s">
        <v>23</v>
      </c>
      <c r="F284" s="209" t="s">
        <v>337</v>
      </c>
      <c r="G284" s="207"/>
      <c r="H284" s="208" t="s">
        <v>23</v>
      </c>
      <c r="I284" s="210"/>
      <c r="J284" s="207"/>
      <c r="K284" s="207"/>
      <c r="L284" s="211"/>
      <c r="M284" s="212"/>
      <c r="N284" s="213"/>
      <c r="O284" s="213"/>
      <c r="P284" s="213"/>
      <c r="Q284" s="213"/>
      <c r="R284" s="213"/>
      <c r="S284" s="213"/>
      <c r="T284" s="214"/>
      <c r="AT284" s="215" t="s">
        <v>140</v>
      </c>
      <c r="AU284" s="215" t="s">
        <v>83</v>
      </c>
      <c r="AV284" s="11" t="s">
        <v>81</v>
      </c>
      <c r="AW284" s="11" t="s">
        <v>36</v>
      </c>
      <c r="AX284" s="11" t="s">
        <v>73</v>
      </c>
      <c r="AY284" s="215" t="s">
        <v>131</v>
      </c>
    </row>
    <row r="285" spans="2:65" s="12" customFormat="1" x14ac:dyDescent="0.3">
      <c r="B285" s="216"/>
      <c r="C285" s="217"/>
      <c r="D285" s="203" t="s">
        <v>140</v>
      </c>
      <c r="E285" s="218" t="s">
        <v>23</v>
      </c>
      <c r="F285" s="219" t="s">
        <v>346</v>
      </c>
      <c r="G285" s="217"/>
      <c r="H285" s="220">
        <v>30.84</v>
      </c>
      <c r="I285" s="221"/>
      <c r="J285" s="217"/>
      <c r="K285" s="217"/>
      <c r="L285" s="222"/>
      <c r="M285" s="223"/>
      <c r="N285" s="224"/>
      <c r="O285" s="224"/>
      <c r="P285" s="224"/>
      <c r="Q285" s="224"/>
      <c r="R285" s="224"/>
      <c r="S285" s="224"/>
      <c r="T285" s="225"/>
      <c r="AT285" s="226" t="s">
        <v>140</v>
      </c>
      <c r="AU285" s="226" t="s">
        <v>83</v>
      </c>
      <c r="AV285" s="12" t="s">
        <v>83</v>
      </c>
      <c r="AW285" s="12" t="s">
        <v>36</v>
      </c>
      <c r="AX285" s="12" t="s">
        <v>73</v>
      </c>
      <c r="AY285" s="226" t="s">
        <v>131</v>
      </c>
    </row>
    <row r="286" spans="2:65" s="12" customFormat="1" x14ac:dyDescent="0.3">
      <c r="B286" s="216"/>
      <c r="C286" s="217"/>
      <c r="D286" s="203" t="s">
        <v>140</v>
      </c>
      <c r="E286" s="218" t="s">
        <v>23</v>
      </c>
      <c r="F286" s="219" t="s">
        <v>347</v>
      </c>
      <c r="G286" s="217"/>
      <c r="H286" s="220">
        <v>90.8</v>
      </c>
      <c r="I286" s="221"/>
      <c r="J286" s="217"/>
      <c r="K286" s="217"/>
      <c r="L286" s="222"/>
      <c r="M286" s="223"/>
      <c r="N286" s="224"/>
      <c r="O286" s="224"/>
      <c r="P286" s="224"/>
      <c r="Q286" s="224"/>
      <c r="R286" s="224"/>
      <c r="S286" s="224"/>
      <c r="T286" s="225"/>
      <c r="AT286" s="226" t="s">
        <v>140</v>
      </c>
      <c r="AU286" s="226" t="s">
        <v>83</v>
      </c>
      <c r="AV286" s="12" t="s">
        <v>83</v>
      </c>
      <c r="AW286" s="12" t="s">
        <v>36</v>
      </c>
      <c r="AX286" s="12" t="s">
        <v>73</v>
      </c>
      <c r="AY286" s="226" t="s">
        <v>131</v>
      </c>
    </row>
    <row r="287" spans="2:65" s="12" customFormat="1" x14ac:dyDescent="0.3">
      <c r="B287" s="216"/>
      <c r="C287" s="217"/>
      <c r="D287" s="203" t="s">
        <v>140</v>
      </c>
      <c r="E287" s="218" t="s">
        <v>23</v>
      </c>
      <c r="F287" s="219" t="s">
        <v>348</v>
      </c>
      <c r="G287" s="217"/>
      <c r="H287" s="220">
        <v>91</v>
      </c>
      <c r="I287" s="221"/>
      <c r="J287" s="217"/>
      <c r="K287" s="217"/>
      <c r="L287" s="222"/>
      <c r="M287" s="223"/>
      <c r="N287" s="224"/>
      <c r="O287" s="224"/>
      <c r="P287" s="224"/>
      <c r="Q287" s="224"/>
      <c r="R287" s="224"/>
      <c r="S287" s="224"/>
      <c r="T287" s="225"/>
      <c r="AT287" s="226" t="s">
        <v>140</v>
      </c>
      <c r="AU287" s="226" t="s">
        <v>83</v>
      </c>
      <c r="AV287" s="12" t="s">
        <v>83</v>
      </c>
      <c r="AW287" s="12" t="s">
        <v>36</v>
      </c>
      <c r="AX287" s="12" t="s">
        <v>73</v>
      </c>
      <c r="AY287" s="226" t="s">
        <v>131</v>
      </c>
    </row>
    <row r="288" spans="2:65" s="12" customFormat="1" x14ac:dyDescent="0.3">
      <c r="B288" s="216"/>
      <c r="C288" s="217"/>
      <c r="D288" s="203" t="s">
        <v>140</v>
      </c>
      <c r="E288" s="218" t="s">
        <v>23</v>
      </c>
      <c r="F288" s="219" t="s">
        <v>349</v>
      </c>
      <c r="G288" s="217"/>
      <c r="H288" s="220">
        <v>30.84</v>
      </c>
      <c r="I288" s="221"/>
      <c r="J288" s="217"/>
      <c r="K288" s="217"/>
      <c r="L288" s="222"/>
      <c r="M288" s="223"/>
      <c r="N288" s="224"/>
      <c r="O288" s="224"/>
      <c r="P288" s="224"/>
      <c r="Q288" s="224"/>
      <c r="R288" s="224"/>
      <c r="S288" s="224"/>
      <c r="T288" s="225"/>
      <c r="AT288" s="226" t="s">
        <v>140</v>
      </c>
      <c r="AU288" s="226" t="s">
        <v>83</v>
      </c>
      <c r="AV288" s="12" t="s">
        <v>83</v>
      </c>
      <c r="AW288" s="12" t="s">
        <v>36</v>
      </c>
      <c r="AX288" s="12" t="s">
        <v>73</v>
      </c>
      <c r="AY288" s="226" t="s">
        <v>131</v>
      </c>
    </row>
    <row r="289" spans="2:65" s="12" customFormat="1" x14ac:dyDescent="0.3">
      <c r="B289" s="216"/>
      <c r="C289" s="217"/>
      <c r="D289" s="203" t="s">
        <v>140</v>
      </c>
      <c r="E289" s="218" t="s">
        <v>23</v>
      </c>
      <c r="F289" s="219" t="s">
        <v>350</v>
      </c>
      <c r="G289" s="217"/>
      <c r="H289" s="220">
        <v>73.12</v>
      </c>
      <c r="I289" s="221"/>
      <c r="J289" s="217"/>
      <c r="K289" s="217"/>
      <c r="L289" s="222"/>
      <c r="M289" s="223"/>
      <c r="N289" s="224"/>
      <c r="O289" s="224"/>
      <c r="P289" s="224"/>
      <c r="Q289" s="224"/>
      <c r="R289" s="224"/>
      <c r="S289" s="224"/>
      <c r="T289" s="225"/>
      <c r="AT289" s="226" t="s">
        <v>140</v>
      </c>
      <c r="AU289" s="226" t="s">
        <v>83</v>
      </c>
      <c r="AV289" s="12" t="s">
        <v>83</v>
      </c>
      <c r="AW289" s="12" t="s">
        <v>36</v>
      </c>
      <c r="AX289" s="12" t="s">
        <v>73</v>
      </c>
      <c r="AY289" s="226" t="s">
        <v>131</v>
      </c>
    </row>
    <row r="290" spans="2:65" s="12" customFormat="1" x14ac:dyDescent="0.3">
      <c r="B290" s="216"/>
      <c r="C290" s="217"/>
      <c r="D290" s="203" t="s">
        <v>140</v>
      </c>
      <c r="E290" s="218" t="s">
        <v>23</v>
      </c>
      <c r="F290" s="219" t="s">
        <v>351</v>
      </c>
      <c r="G290" s="217"/>
      <c r="H290" s="220">
        <v>30.96</v>
      </c>
      <c r="I290" s="221"/>
      <c r="J290" s="217"/>
      <c r="K290" s="217"/>
      <c r="L290" s="222"/>
      <c r="M290" s="223"/>
      <c r="N290" s="224"/>
      <c r="O290" s="224"/>
      <c r="P290" s="224"/>
      <c r="Q290" s="224"/>
      <c r="R290" s="224"/>
      <c r="S290" s="224"/>
      <c r="T290" s="225"/>
      <c r="AT290" s="226" t="s">
        <v>140</v>
      </c>
      <c r="AU290" s="226" t="s">
        <v>83</v>
      </c>
      <c r="AV290" s="12" t="s">
        <v>83</v>
      </c>
      <c r="AW290" s="12" t="s">
        <v>36</v>
      </c>
      <c r="AX290" s="12" t="s">
        <v>73</v>
      </c>
      <c r="AY290" s="226" t="s">
        <v>131</v>
      </c>
    </row>
    <row r="291" spans="2:65" s="12" customFormat="1" x14ac:dyDescent="0.3">
      <c r="B291" s="216"/>
      <c r="C291" s="217"/>
      <c r="D291" s="203" t="s">
        <v>140</v>
      </c>
      <c r="E291" s="218" t="s">
        <v>23</v>
      </c>
      <c r="F291" s="219" t="s">
        <v>352</v>
      </c>
      <c r="G291" s="217"/>
      <c r="H291" s="220">
        <v>10.16</v>
      </c>
      <c r="I291" s="221"/>
      <c r="J291" s="217"/>
      <c r="K291" s="217"/>
      <c r="L291" s="222"/>
      <c r="M291" s="223"/>
      <c r="N291" s="224"/>
      <c r="O291" s="224"/>
      <c r="P291" s="224"/>
      <c r="Q291" s="224"/>
      <c r="R291" s="224"/>
      <c r="S291" s="224"/>
      <c r="T291" s="225"/>
      <c r="AT291" s="226" t="s">
        <v>140</v>
      </c>
      <c r="AU291" s="226" t="s">
        <v>83</v>
      </c>
      <c r="AV291" s="12" t="s">
        <v>83</v>
      </c>
      <c r="AW291" s="12" t="s">
        <v>36</v>
      </c>
      <c r="AX291" s="12" t="s">
        <v>73</v>
      </c>
      <c r="AY291" s="226" t="s">
        <v>131</v>
      </c>
    </row>
    <row r="292" spans="2:65" s="1" customFormat="1" ht="16.5" customHeight="1" x14ac:dyDescent="0.3">
      <c r="B292" s="40"/>
      <c r="C292" s="191" t="s">
        <v>262</v>
      </c>
      <c r="D292" s="191" t="s">
        <v>134</v>
      </c>
      <c r="E292" s="192" t="s">
        <v>353</v>
      </c>
      <c r="F292" s="193" t="s">
        <v>354</v>
      </c>
      <c r="G292" s="194" t="s">
        <v>146</v>
      </c>
      <c r="H292" s="195">
        <v>19.11</v>
      </c>
      <c r="I292" s="196"/>
      <c r="J292" s="197">
        <f>ROUND(I292*H292,2)</f>
        <v>0</v>
      </c>
      <c r="K292" s="193" t="s">
        <v>147</v>
      </c>
      <c r="L292" s="60"/>
      <c r="M292" s="198" t="s">
        <v>23</v>
      </c>
      <c r="N292" s="199" t="s">
        <v>44</v>
      </c>
      <c r="O292" s="41"/>
      <c r="P292" s="200">
        <f>O292*H292</f>
        <v>0</v>
      </c>
      <c r="Q292" s="200">
        <v>0</v>
      </c>
      <c r="R292" s="200">
        <f>Q292*H292</f>
        <v>0</v>
      </c>
      <c r="S292" s="200">
        <v>6.3E-2</v>
      </c>
      <c r="T292" s="201">
        <f>S292*H292</f>
        <v>1.2039299999999999</v>
      </c>
      <c r="AR292" s="23" t="s">
        <v>138</v>
      </c>
      <c r="AT292" s="23" t="s">
        <v>134</v>
      </c>
      <c r="AU292" s="23" t="s">
        <v>83</v>
      </c>
      <c r="AY292" s="23" t="s">
        <v>131</v>
      </c>
      <c r="BE292" s="202">
        <f>IF(N292="základní",J292,0)</f>
        <v>0</v>
      </c>
      <c r="BF292" s="202">
        <f>IF(N292="snížená",J292,0)</f>
        <v>0</v>
      </c>
      <c r="BG292" s="202">
        <f>IF(N292="zákl. přenesená",J292,0)</f>
        <v>0</v>
      </c>
      <c r="BH292" s="202">
        <f>IF(N292="sníž. přenesená",J292,0)</f>
        <v>0</v>
      </c>
      <c r="BI292" s="202">
        <f>IF(N292="nulová",J292,0)</f>
        <v>0</v>
      </c>
      <c r="BJ292" s="23" t="s">
        <v>81</v>
      </c>
      <c r="BK292" s="202">
        <f>ROUND(I292*H292,2)</f>
        <v>0</v>
      </c>
      <c r="BL292" s="23" t="s">
        <v>138</v>
      </c>
      <c r="BM292" s="23" t="s">
        <v>355</v>
      </c>
    </row>
    <row r="293" spans="2:65" s="1" customFormat="1" ht="24" x14ac:dyDescent="0.3">
      <c r="B293" s="40"/>
      <c r="C293" s="62"/>
      <c r="D293" s="203" t="s">
        <v>139</v>
      </c>
      <c r="E293" s="62"/>
      <c r="F293" s="204" t="s">
        <v>356</v>
      </c>
      <c r="G293" s="62"/>
      <c r="H293" s="62"/>
      <c r="I293" s="162"/>
      <c r="J293" s="62"/>
      <c r="K293" s="62"/>
      <c r="L293" s="60"/>
      <c r="M293" s="205"/>
      <c r="N293" s="41"/>
      <c r="O293" s="41"/>
      <c r="P293" s="41"/>
      <c r="Q293" s="41"/>
      <c r="R293" s="41"/>
      <c r="S293" s="41"/>
      <c r="T293" s="77"/>
      <c r="AT293" s="23" t="s">
        <v>139</v>
      </c>
      <c r="AU293" s="23" t="s">
        <v>83</v>
      </c>
    </row>
    <row r="294" spans="2:65" s="11" customFormat="1" x14ac:dyDescent="0.3">
      <c r="B294" s="206"/>
      <c r="C294" s="207"/>
      <c r="D294" s="203" t="s">
        <v>140</v>
      </c>
      <c r="E294" s="208" t="s">
        <v>23</v>
      </c>
      <c r="F294" s="209" t="s">
        <v>357</v>
      </c>
      <c r="G294" s="207"/>
      <c r="H294" s="208" t="s">
        <v>23</v>
      </c>
      <c r="I294" s="210"/>
      <c r="J294" s="207"/>
      <c r="K294" s="207"/>
      <c r="L294" s="211"/>
      <c r="M294" s="212"/>
      <c r="N294" s="213"/>
      <c r="O294" s="213"/>
      <c r="P294" s="213"/>
      <c r="Q294" s="213"/>
      <c r="R294" s="213"/>
      <c r="S294" s="213"/>
      <c r="T294" s="214"/>
      <c r="AT294" s="215" t="s">
        <v>140</v>
      </c>
      <c r="AU294" s="215" t="s">
        <v>83</v>
      </c>
      <c r="AV294" s="11" t="s">
        <v>81</v>
      </c>
      <c r="AW294" s="11" t="s">
        <v>36</v>
      </c>
      <c r="AX294" s="11" t="s">
        <v>73</v>
      </c>
      <c r="AY294" s="215" t="s">
        <v>131</v>
      </c>
    </row>
    <row r="295" spans="2:65" s="12" customFormat="1" x14ac:dyDescent="0.3">
      <c r="B295" s="216"/>
      <c r="C295" s="217"/>
      <c r="D295" s="203" t="s">
        <v>140</v>
      </c>
      <c r="E295" s="218" t="s">
        <v>23</v>
      </c>
      <c r="F295" s="219" t="s">
        <v>173</v>
      </c>
      <c r="G295" s="217"/>
      <c r="H295" s="220">
        <v>6.37</v>
      </c>
      <c r="I295" s="221"/>
      <c r="J295" s="217"/>
      <c r="K295" s="217"/>
      <c r="L295" s="222"/>
      <c r="M295" s="223"/>
      <c r="N295" s="224"/>
      <c r="O295" s="224"/>
      <c r="P295" s="224"/>
      <c r="Q295" s="224"/>
      <c r="R295" s="224"/>
      <c r="S295" s="224"/>
      <c r="T295" s="225"/>
      <c r="AT295" s="226" t="s">
        <v>140</v>
      </c>
      <c r="AU295" s="226" t="s">
        <v>83</v>
      </c>
      <c r="AV295" s="12" t="s">
        <v>83</v>
      </c>
      <c r="AW295" s="12" t="s">
        <v>36</v>
      </c>
      <c r="AX295" s="12" t="s">
        <v>73</v>
      </c>
      <c r="AY295" s="226" t="s">
        <v>131</v>
      </c>
    </row>
    <row r="296" spans="2:65" s="12" customFormat="1" x14ac:dyDescent="0.3">
      <c r="B296" s="216"/>
      <c r="C296" s="217"/>
      <c r="D296" s="203" t="s">
        <v>140</v>
      </c>
      <c r="E296" s="218" t="s">
        <v>23</v>
      </c>
      <c r="F296" s="219" t="s">
        <v>174</v>
      </c>
      <c r="G296" s="217"/>
      <c r="H296" s="220">
        <v>12.74</v>
      </c>
      <c r="I296" s="221"/>
      <c r="J296" s="217"/>
      <c r="K296" s="217"/>
      <c r="L296" s="222"/>
      <c r="M296" s="223"/>
      <c r="N296" s="224"/>
      <c r="O296" s="224"/>
      <c r="P296" s="224"/>
      <c r="Q296" s="224"/>
      <c r="R296" s="224"/>
      <c r="S296" s="224"/>
      <c r="T296" s="225"/>
      <c r="AT296" s="226" t="s">
        <v>140</v>
      </c>
      <c r="AU296" s="226" t="s">
        <v>83</v>
      </c>
      <c r="AV296" s="12" t="s">
        <v>83</v>
      </c>
      <c r="AW296" s="12" t="s">
        <v>36</v>
      </c>
      <c r="AX296" s="12" t="s">
        <v>73</v>
      </c>
      <c r="AY296" s="226" t="s">
        <v>131</v>
      </c>
    </row>
    <row r="297" spans="2:65" s="10" customFormat="1" ht="29.85" customHeight="1" x14ac:dyDescent="0.35">
      <c r="B297" s="175"/>
      <c r="C297" s="176"/>
      <c r="D297" s="177" t="s">
        <v>72</v>
      </c>
      <c r="E297" s="189" t="s">
        <v>358</v>
      </c>
      <c r="F297" s="189" t="s">
        <v>359</v>
      </c>
      <c r="G297" s="176"/>
      <c r="H297" s="176"/>
      <c r="I297" s="179"/>
      <c r="J297" s="190">
        <f>BK297</f>
        <v>0</v>
      </c>
      <c r="K297" s="176"/>
      <c r="L297" s="181"/>
      <c r="M297" s="182"/>
      <c r="N297" s="183"/>
      <c r="O297" s="183"/>
      <c r="P297" s="184">
        <f>SUM(P298:P323)</f>
        <v>0</v>
      </c>
      <c r="Q297" s="183"/>
      <c r="R297" s="184">
        <f>SUM(R298:R323)</f>
        <v>0</v>
      </c>
      <c r="S297" s="183"/>
      <c r="T297" s="185">
        <f>SUM(T298:T323)</f>
        <v>0</v>
      </c>
      <c r="AR297" s="186" t="s">
        <v>81</v>
      </c>
      <c r="AT297" s="187" t="s">
        <v>72</v>
      </c>
      <c r="AU297" s="187" t="s">
        <v>81</v>
      </c>
      <c r="AY297" s="186" t="s">
        <v>131</v>
      </c>
      <c r="BK297" s="188">
        <f>SUM(BK298:BK323)</f>
        <v>0</v>
      </c>
    </row>
    <row r="298" spans="2:65" s="1" customFormat="1" ht="25.5" customHeight="1" x14ac:dyDescent="0.3">
      <c r="B298" s="40"/>
      <c r="C298" s="191" t="s">
        <v>360</v>
      </c>
      <c r="D298" s="191" t="s">
        <v>134</v>
      </c>
      <c r="E298" s="192" t="s">
        <v>361</v>
      </c>
      <c r="F298" s="193" t="s">
        <v>362</v>
      </c>
      <c r="G298" s="194" t="s">
        <v>363</v>
      </c>
      <c r="H298" s="195">
        <v>106.95</v>
      </c>
      <c r="I298" s="196"/>
      <c r="J298" s="197">
        <f>ROUND(I298*H298,2)</f>
        <v>0</v>
      </c>
      <c r="K298" s="193" t="s">
        <v>147</v>
      </c>
      <c r="L298" s="60"/>
      <c r="M298" s="198" t="s">
        <v>23</v>
      </c>
      <c r="N298" s="199" t="s">
        <v>44</v>
      </c>
      <c r="O298" s="41"/>
      <c r="P298" s="200">
        <f>O298*H298</f>
        <v>0</v>
      </c>
      <c r="Q298" s="200">
        <v>0</v>
      </c>
      <c r="R298" s="200">
        <f>Q298*H298</f>
        <v>0</v>
      </c>
      <c r="S298" s="200">
        <v>0</v>
      </c>
      <c r="T298" s="201">
        <f>S298*H298</f>
        <v>0</v>
      </c>
      <c r="AR298" s="23" t="s">
        <v>138</v>
      </c>
      <c r="AT298" s="23" t="s">
        <v>134</v>
      </c>
      <c r="AU298" s="23" t="s">
        <v>83</v>
      </c>
      <c r="AY298" s="23" t="s">
        <v>131</v>
      </c>
      <c r="BE298" s="202">
        <f>IF(N298="základní",J298,0)</f>
        <v>0</v>
      </c>
      <c r="BF298" s="202">
        <f>IF(N298="snížená",J298,0)</f>
        <v>0</v>
      </c>
      <c r="BG298" s="202">
        <f>IF(N298="zákl. přenesená",J298,0)</f>
        <v>0</v>
      </c>
      <c r="BH298" s="202">
        <f>IF(N298="sníž. přenesená",J298,0)</f>
        <v>0</v>
      </c>
      <c r="BI298" s="202">
        <f>IF(N298="nulová",J298,0)</f>
        <v>0</v>
      </c>
      <c r="BJ298" s="23" t="s">
        <v>81</v>
      </c>
      <c r="BK298" s="202">
        <f>ROUND(I298*H298,2)</f>
        <v>0</v>
      </c>
      <c r="BL298" s="23" t="s">
        <v>138</v>
      </c>
      <c r="BM298" s="23" t="s">
        <v>364</v>
      </c>
    </row>
    <row r="299" spans="2:65" s="1" customFormat="1" ht="24" x14ac:dyDescent="0.3">
      <c r="B299" s="40"/>
      <c r="C299" s="62"/>
      <c r="D299" s="203" t="s">
        <v>139</v>
      </c>
      <c r="E299" s="62"/>
      <c r="F299" s="204" t="s">
        <v>365</v>
      </c>
      <c r="G299" s="62"/>
      <c r="H299" s="62"/>
      <c r="I299" s="162"/>
      <c r="J299" s="62"/>
      <c r="K299" s="62"/>
      <c r="L299" s="60"/>
      <c r="M299" s="205"/>
      <c r="N299" s="41"/>
      <c r="O299" s="41"/>
      <c r="P299" s="41"/>
      <c r="Q299" s="41"/>
      <c r="R299" s="41"/>
      <c r="S299" s="41"/>
      <c r="T299" s="77"/>
      <c r="AT299" s="23" t="s">
        <v>139</v>
      </c>
      <c r="AU299" s="23" t="s">
        <v>83</v>
      </c>
    </row>
    <row r="300" spans="2:65" s="1" customFormat="1" ht="16.5" customHeight="1" x14ac:dyDescent="0.3">
      <c r="B300" s="40"/>
      <c r="C300" s="191" t="s">
        <v>268</v>
      </c>
      <c r="D300" s="191" t="s">
        <v>134</v>
      </c>
      <c r="E300" s="192" t="s">
        <v>366</v>
      </c>
      <c r="F300" s="193" t="s">
        <v>367</v>
      </c>
      <c r="G300" s="194" t="s">
        <v>363</v>
      </c>
      <c r="H300" s="195">
        <v>427.8</v>
      </c>
      <c r="I300" s="196"/>
      <c r="J300" s="197">
        <f>ROUND(I300*H300,2)</f>
        <v>0</v>
      </c>
      <c r="K300" s="193" t="s">
        <v>23</v>
      </c>
      <c r="L300" s="60"/>
      <c r="M300" s="198" t="s">
        <v>23</v>
      </c>
      <c r="N300" s="199" t="s">
        <v>44</v>
      </c>
      <c r="O300" s="41"/>
      <c r="P300" s="200">
        <f>O300*H300</f>
        <v>0</v>
      </c>
      <c r="Q300" s="200">
        <v>0</v>
      </c>
      <c r="R300" s="200">
        <f>Q300*H300</f>
        <v>0</v>
      </c>
      <c r="S300" s="200">
        <v>0</v>
      </c>
      <c r="T300" s="201">
        <f>S300*H300</f>
        <v>0</v>
      </c>
      <c r="AR300" s="23" t="s">
        <v>138</v>
      </c>
      <c r="AT300" s="23" t="s">
        <v>134</v>
      </c>
      <c r="AU300" s="23" t="s">
        <v>83</v>
      </c>
      <c r="AY300" s="23" t="s">
        <v>131</v>
      </c>
      <c r="BE300" s="202">
        <f>IF(N300="základní",J300,0)</f>
        <v>0</v>
      </c>
      <c r="BF300" s="202">
        <f>IF(N300="snížená",J300,0)</f>
        <v>0</v>
      </c>
      <c r="BG300" s="202">
        <f>IF(N300="zákl. přenesená",J300,0)</f>
        <v>0</v>
      </c>
      <c r="BH300" s="202">
        <f>IF(N300="sníž. přenesená",J300,0)</f>
        <v>0</v>
      </c>
      <c r="BI300" s="202">
        <f>IF(N300="nulová",J300,0)</f>
        <v>0</v>
      </c>
      <c r="BJ300" s="23" t="s">
        <v>81</v>
      </c>
      <c r="BK300" s="202">
        <f>ROUND(I300*H300,2)</f>
        <v>0</v>
      </c>
      <c r="BL300" s="23" t="s">
        <v>138</v>
      </c>
      <c r="BM300" s="23" t="s">
        <v>368</v>
      </c>
    </row>
    <row r="301" spans="2:65" s="1" customFormat="1" x14ac:dyDescent="0.3">
      <c r="B301" s="40"/>
      <c r="C301" s="62"/>
      <c r="D301" s="203" t="s">
        <v>139</v>
      </c>
      <c r="E301" s="62"/>
      <c r="F301" s="204" t="s">
        <v>367</v>
      </c>
      <c r="G301" s="62"/>
      <c r="H301" s="62"/>
      <c r="I301" s="162"/>
      <c r="J301" s="62"/>
      <c r="K301" s="62"/>
      <c r="L301" s="60"/>
      <c r="M301" s="205"/>
      <c r="N301" s="41"/>
      <c r="O301" s="41"/>
      <c r="P301" s="41"/>
      <c r="Q301" s="41"/>
      <c r="R301" s="41"/>
      <c r="S301" s="41"/>
      <c r="T301" s="77"/>
      <c r="AT301" s="23" t="s">
        <v>139</v>
      </c>
      <c r="AU301" s="23" t="s">
        <v>83</v>
      </c>
    </row>
    <row r="302" spans="2:65" s="11" customFormat="1" x14ac:dyDescent="0.3">
      <c r="B302" s="206"/>
      <c r="C302" s="207"/>
      <c r="D302" s="203" t="s">
        <v>140</v>
      </c>
      <c r="E302" s="208" t="s">
        <v>23</v>
      </c>
      <c r="F302" s="209" t="s">
        <v>369</v>
      </c>
      <c r="G302" s="207"/>
      <c r="H302" s="208" t="s">
        <v>23</v>
      </c>
      <c r="I302" s="210"/>
      <c r="J302" s="207"/>
      <c r="K302" s="207"/>
      <c r="L302" s="211"/>
      <c r="M302" s="212"/>
      <c r="N302" s="213"/>
      <c r="O302" s="213"/>
      <c r="P302" s="213"/>
      <c r="Q302" s="213"/>
      <c r="R302" s="213"/>
      <c r="S302" s="213"/>
      <c r="T302" s="214"/>
      <c r="AT302" s="215" t="s">
        <v>140</v>
      </c>
      <c r="AU302" s="215" t="s">
        <v>83</v>
      </c>
      <c r="AV302" s="11" t="s">
        <v>81</v>
      </c>
      <c r="AW302" s="11" t="s">
        <v>36</v>
      </c>
      <c r="AX302" s="11" t="s">
        <v>73</v>
      </c>
      <c r="AY302" s="215" t="s">
        <v>131</v>
      </c>
    </row>
    <row r="303" spans="2:65" s="12" customFormat="1" x14ac:dyDescent="0.3">
      <c r="B303" s="216"/>
      <c r="C303" s="217"/>
      <c r="D303" s="203" t="s">
        <v>140</v>
      </c>
      <c r="E303" s="218" t="s">
        <v>23</v>
      </c>
      <c r="F303" s="219" t="s">
        <v>370</v>
      </c>
      <c r="G303" s="217"/>
      <c r="H303" s="220">
        <v>427.8</v>
      </c>
      <c r="I303" s="221"/>
      <c r="J303" s="217"/>
      <c r="K303" s="217"/>
      <c r="L303" s="222"/>
      <c r="M303" s="223"/>
      <c r="N303" s="224"/>
      <c r="O303" s="224"/>
      <c r="P303" s="224"/>
      <c r="Q303" s="224"/>
      <c r="R303" s="224"/>
      <c r="S303" s="224"/>
      <c r="T303" s="225"/>
      <c r="AT303" s="226" t="s">
        <v>140</v>
      </c>
      <c r="AU303" s="226" t="s">
        <v>83</v>
      </c>
      <c r="AV303" s="12" t="s">
        <v>83</v>
      </c>
      <c r="AW303" s="12" t="s">
        <v>36</v>
      </c>
      <c r="AX303" s="12" t="s">
        <v>73</v>
      </c>
      <c r="AY303" s="226" t="s">
        <v>131</v>
      </c>
    </row>
    <row r="304" spans="2:65" s="1" customFormat="1" ht="25.5" customHeight="1" x14ac:dyDescent="0.3">
      <c r="B304" s="40"/>
      <c r="C304" s="191" t="s">
        <v>371</v>
      </c>
      <c r="D304" s="191" t="s">
        <v>134</v>
      </c>
      <c r="E304" s="192" t="s">
        <v>372</v>
      </c>
      <c r="F304" s="193" t="s">
        <v>373</v>
      </c>
      <c r="G304" s="194" t="s">
        <v>363</v>
      </c>
      <c r="H304" s="195">
        <v>106.95</v>
      </c>
      <c r="I304" s="196"/>
      <c r="J304" s="197">
        <f>ROUND(I304*H304,2)</f>
        <v>0</v>
      </c>
      <c r="K304" s="193" t="s">
        <v>147</v>
      </c>
      <c r="L304" s="60"/>
      <c r="M304" s="198" t="s">
        <v>23</v>
      </c>
      <c r="N304" s="199" t="s">
        <v>44</v>
      </c>
      <c r="O304" s="41"/>
      <c r="P304" s="200">
        <f>O304*H304</f>
        <v>0</v>
      </c>
      <c r="Q304" s="200">
        <v>0</v>
      </c>
      <c r="R304" s="200">
        <f>Q304*H304</f>
        <v>0</v>
      </c>
      <c r="S304" s="200">
        <v>0</v>
      </c>
      <c r="T304" s="201">
        <f>S304*H304</f>
        <v>0</v>
      </c>
      <c r="AR304" s="23" t="s">
        <v>138</v>
      </c>
      <c r="AT304" s="23" t="s">
        <v>134</v>
      </c>
      <c r="AU304" s="23" t="s">
        <v>83</v>
      </c>
      <c r="AY304" s="23" t="s">
        <v>131</v>
      </c>
      <c r="BE304" s="202">
        <f>IF(N304="základní",J304,0)</f>
        <v>0</v>
      </c>
      <c r="BF304" s="202">
        <f>IF(N304="snížená",J304,0)</f>
        <v>0</v>
      </c>
      <c r="BG304" s="202">
        <f>IF(N304="zákl. přenesená",J304,0)</f>
        <v>0</v>
      </c>
      <c r="BH304" s="202">
        <f>IF(N304="sníž. přenesená",J304,0)</f>
        <v>0</v>
      </c>
      <c r="BI304" s="202">
        <f>IF(N304="nulová",J304,0)</f>
        <v>0</v>
      </c>
      <c r="BJ304" s="23" t="s">
        <v>81</v>
      </c>
      <c r="BK304" s="202">
        <f>ROUND(I304*H304,2)</f>
        <v>0</v>
      </c>
      <c r="BL304" s="23" t="s">
        <v>138</v>
      </c>
      <c r="BM304" s="23" t="s">
        <v>374</v>
      </c>
    </row>
    <row r="305" spans="2:65" s="1" customFormat="1" ht="24" x14ac:dyDescent="0.3">
      <c r="B305" s="40"/>
      <c r="C305" s="62"/>
      <c r="D305" s="203" t="s">
        <v>139</v>
      </c>
      <c r="E305" s="62"/>
      <c r="F305" s="204" t="s">
        <v>375</v>
      </c>
      <c r="G305" s="62"/>
      <c r="H305" s="62"/>
      <c r="I305" s="162"/>
      <c r="J305" s="62"/>
      <c r="K305" s="62"/>
      <c r="L305" s="60"/>
      <c r="M305" s="205"/>
      <c r="N305" s="41"/>
      <c r="O305" s="41"/>
      <c r="P305" s="41"/>
      <c r="Q305" s="41"/>
      <c r="R305" s="41"/>
      <c r="S305" s="41"/>
      <c r="T305" s="77"/>
      <c r="AT305" s="23" t="s">
        <v>139</v>
      </c>
      <c r="AU305" s="23" t="s">
        <v>83</v>
      </c>
    </row>
    <row r="306" spans="2:65" s="1" customFormat="1" ht="25.5" customHeight="1" x14ac:dyDescent="0.3">
      <c r="B306" s="40"/>
      <c r="C306" s="191" t="s">
        <v>272</v>
      </c>
      <c r="D306" s="191" t="s">
        <v>134</v>
      </c>
      <c r="E306" s="192" t="s">
        <v>376</v>
      </c>
      <c r="F306" s="193" t="s">
        <v>377</v>
      </c>
      <c r="G306" s="194" t="s">
        <v>363</v>
      </c>
      <c r="H306" s="195">
        <v>962.54899999999998</v>
      </c>
      <c r="I306" s="196"/>
      <c r="J306" s="197">
        <f>ROUND(I306*H306,2)</f>
        <v>0</v>
      </c>
      <c r="K306" s="193" t="s">
        <v>147</v>
      </c>
      <c r="L306" s="60"/>
      <c r="M306" s="198" t="s">
        <v>23</v>
      </c>
      <c r="N306" s="199" t="s">
        <v>44</v>
      </c>
      <c r="O306" s="41"/>
      <c r="P306" s="200">
        <f>O306*H306</f>
        <v>0</v>
      </c>
      <c r="Q306" s="200">
        <v>0</v>
      </c>
      <c r="R306" s="200">
        <f>Q306*H306</f>
        <v>0</v>
      </c>
      <c r="S306" s="200">
        <v>0</v>
      </c>
      <c r="T306" s="201">
        <f>S306*H306</f>
        <v>0</v>
      </c>
      <c r="AR306" s="23" t="s">
        <v>138</v>
      </c>
      <c r="AT306" s="23" t="s">
        <v>134</v>
      </c>
      <c r="AU306" s="23" t="s">
        <v>83</v>
      </c>
      <c r="AY306" s="23" t="s">
        <v>131</v>
      </c>
      <c r="BE306" s="202">
        <f>IF(N306="základní",J306,0)</f>
        <v>0</v>
      </c>
      <c r="BF306" s="202">
        <f>IF(N306="snížená",J306,0)</f>
        <v>0</v>
      </c>
      <c r="BG306" s="202">
        <f>IF(N306="zákl. přenesená",J306,0)</f>
        <v>0</v>
      </c>
      <c r="BH306" s="202">
        <f>IF(N306="sníž. přenesená",J306,0)</f>
        <v>0</v>
      </c>
      <c r="BI306" s="202">
        <f>IF(N306="nulová",J306,0)</f>
        <v>0</v>
      </c>
      <c r="BJ306" s="23" t="s">
        <v>81</v>
      </c>
      <c r="BK306" s="202">
        <f>ROUND(I306*H306,2)</f>
        <v>0</v>
      </c>
      <c r="BL306" s="23" t="s">
        <v>138</v>
      </c>
      <c r="BM306" s="23" t="s">
        <v>378</v>
      </c>
    </row>
    <row r="307" spans="2:65" s="1" customFormat="1" ht="24" x14ac:dyDescent="0.3">
      <c r="B307" s="40"/>
      <c r="C307" s="62"/>
      <c r="D307" s="203" t="s">
        <v>139</v>
      </c>
      <c r="E307" s="62"/>
      <c r="F307" s="204" t="s">
        <v>379</v>
      </c>
      <c r="G307" s="62"/>
      <c r="H307" s="62"/>
      <c r="I307" s="162"/>
      <c r="J307" s="62"/>
      <c r="K307" s="62"/>
      <c r="L307" s="60"/>
      <c r="M307" s="205"/>
      <c r="N307" s="41"/>
      <c r="O307" s="41"/>
      <c r="P307" s="41"/>
      <c r="Q307" s="41"/>
      <c r="R307" s="41"/>
      <c r="S307" s="41"/>
      <c r="T307" s="77"/>
      <c r="AT307" s="23" t="s">
        <v>139</v>
      </c>
      <c r="AU307" s="23" t="s">
        <v>83</v>
      </c>
    </row>
    <row r="308" spans="2:65" s="1" customFormat="1" ht="25.5" customHeight="1" x14ac:dyDescent="0.3">
      <c r="B308" s="40"/>
      <c r="C308" s="191" t="s">
        <v>380</v>
      </c>
      <c r="D308" s="191" t="s">
        <v>134</v>
      </c>
      <c r="E308" s="192" t="s">
        <v>381</v>
      </c>
      <c r="F308" s="193" t="s">
        <v>382</v>
      </c>
      <c r="G308" s="194" t="s">
        <v>363</v>
      </c>
      <c r="H308" s="195">
        <v>9.5679999999999996</v>
      </c>
      <c r="I308" s="196"/>
      <c r="J308" s="197">
        <f>ROUND(I308*H308,2)</f>
        <v>0</v>
      </c>
      <c r="K308" s="193" t="s">
        <v>147</v>
      </c>
      <c r="L308" s="60"/>
      <c r="M308" s="198" t="s">
        <v>23</v>
      </c>
      <c r="N308" s="199" t="s">
        <v>44</v>
      </c>
      <c r="O308" s="41"/>
      <c r="P308" s="200">
        <f>O308*H308</f>
        <v>0</v>
      </c>
      <c r="Q308" s="200">
        <v>0</v>
      </c>
      <c r="R308" s="200">
        <f>Q308*H308</f>
        <v>0</v>
      </c>
      <c r="S308" s="200">
        <v>0</v>
      </c>
      <c r="T308" s="201">
        <f>S308*H308</f>
        <v>0</v>
      </c>
      <c r="AR308" s="23" t="s">
        <v>138</v>
      </c>
      <c r="AT308" s="23" t="s">
        <v>134</v>
      </c>
      <c r="AU308" s="23" t="s">
        <v>83</v>
      </c>
      <c r="AY308" s="23" t="s">
        <v>131</v>
      </c>
      <c r="BE308" s="202">
        <f>IF(N308="základní",J308,0)</f>
        <v>0</v>
      </c>
      <c r="BF308" s="202">
        <f>IF(N308="snížená",J308,0)</f>
        <v>0</v>
      </c>
      <c r="BG308" s="202">
        <f>IF(N308="zákl. přenesená",J308,0)</f>
        <v>0</v>
      </c>
      <c r="BH308" s="202">
        <f>IF(N308="sníž. přenesená",J308,0)</f>
        <v>0</v>
      </c>
      <c r="BI308" s="202">
        <f>IF(N308="nulová",J308,0)</f>
        <v>0</v>
      </c>
      <c r="BJ308" s="23" t="s">
        <v>81</v>
      </c>
      <c r="BK308" s="202">
        <f>ROUND(I308*H308,2)</f>
        <v>0</v>
      </c>
      <c r="BL308" s="23" t="s">
        <v>138</v>
      </c>
      <c r="BM308" s="23" t="s">
        <v>383</v>
      </c>
    </row>
    <row r="309" spans="2:65" s="1" customFormat="1" ht="24" x14ac:dyDescent="0.3">
      <c r="B309" s="40"/>
      <c r="C309" s="62"/>
      <c r="D309" s="203" t="s">
        <v>139</v>
      </c>
      <c r="E309" s="62"/>
      <c r="F309" s="204" t="s">
        <v>384</v>
      </c>
      <c r="G309" s="62"/>
      <c r="H309" s="62"/>
      <c r="I309" s="162"/>
      <c r="J309" s="62"/>
      <c r="K309" s="62"/>
      <c r="L309" s="60"/>
      <c r="M309" s="205"/>
      <c r="N309" s="41"/>
      <c r="O309" s="41"/>
      <c r="P309" s="41"/>
      <c r="Q309" s="41"/>
      <c r="R309" s="41"/>
      <c r="S309" s="41"/>
      <c r="T309" s="77"/>
      <c r="AT309" s="23" t="s">
        <v>139</v>
      </c>
      <c r="AU309" s="23" t="s">
        <v>83</v>
      </c>
    </row>
    <row r="310" spans="2:65" s="12" customFormat="1" x14ac:dyDescent="0.3">
      <c r="B310" s="216"/>
      <c r="C310" s="217"/>
      <c r="D310" s="203" t="s">
        <v>140</v>
      </c>
      <c r="E310" s="218" t="s">
        <v>23</v>
      </c>
      <c r="F310" s="219" t="s">
        <v>385</v>
      </c>
      <c r="G310" s="217"/>
      <c r="H310" s="220">
        <v>9.5679999999999996</v>
      </c>
      <c r="I310" s="221"/>
      <c r="J310" s="217"/>
      <c r="K310" s="217"/>
      <c r="L310" s="222"/>
      <c r="M310" s="223"/>
      <c r="N310" s="224"/>
      <c r="O310" s="224"/>
      <c r="P310" s="224"/>
      <c r="Q310" s="224"/>
      <c r="R310" s="224"/>
      <c r="S310" s="224"/>
      <c r="T310" s="225"/>
      <c r="AT310" s="226" t="s">
        <v>140</v>
      </c>
      <c r="AU310" s="226" t="s">
        <v>83</v>
      </c>
      <c r="AV310" s="12" t="s">
        <v>83</v>
      </c>
      <c r="AW310" s="12" t="s">
        <v>36</v>
      </c>
      <c r="AX310" s="12" t="s">
        <v>73</v>
      </c>
      <c r="AY310" s="226" t="s">
        <v>131</v>
      </c>
    </row>
    <row r="311" spans="2:65" s="13" customFormat="1" x14ac:dyDescent="0.3">
      <c r="B311" s="227"/>
      <c r="C311" s="228"/>
      <c r="D311" s="203" t="s">
        <v>140</v>
      </c>
      <c r="E311" s="229" t="s">
        <v>23</v>
      </c>
      <c r="F311" s="230" t="s">
        <v>208</v>
      </c>
      <c r="G311" s="228"/>
      <c r="H311" s="231">
        <v>9.5679999999999996</v>
      </c>
      <c r="I311" s="232"/>
      <c r="J311" s="228"/>
      <c r="K311" s="228"/>
      <c r="L311" s="233"/>
      <c r="M311" s="234"/>
      <c r="N311" s="235"/>
      <c r="O311" s="235"/>
      <c r="P311" s="235"/>
      <c r="Q311" s="235"/>
      <c r="R311" s="235"/>
      <c r="S311" s="235"/>
      <c r="T311" s="236"/>
      <c r="AT311" s="237" t="s">
        <v>140</v>
      </c>
      <c r="AU311" s="237" t="s">
        <v>83</v>
      </c>
      <c r="AV311" s="13" t="s">
        <v>138</v>
      </c>
      <c r="AW311" s="13" t="s">
        <v>36</v>
      </c>
      <c r="AX311" s="13" t="s">
        <v>81</v>
      </c>
      <c r="AY311" s="237" t="s">
        <v>131</v>
      </c>
    </row>
    <row r="312" spans="2:65" s="1" customFormat="1" ht="25.5" customHeight="1" x14ac:dyDescent="0.3">
      <c r="B312" s="40"/>
      <c r="C312" s="191" t="s">
        <v>278</v>
      </c>
      <c r="D312" s="191" t="s">
        <v>134</v>
      </c>
      <c r="E312" s="192" t="s">
        <v>386</v>
      </c>
      <c r="F312" s="193" t="s">
        <v>387</v>
      </c>
      <c r="G312" s="194" t="s">
        <v>363</v>
      </c>
      <c r="H312" s="195">
        <v>97.182000000000002</v>
      </c>
      <c r="I312" s="196"/>
      <c r="J312" s="197">
        <f>ROUND(I312*H312,2)</f>
        <v>0</v>
      </c>
      <c r="K312" s="193" t="s">
        <v>147</v>
      </c>
      <c r="L312" s="60"/>
      <c r="M312" s="198" t="s">
        <v>23</v>
      </c>
      <c r="N312" s="199" t="s">
        <v>44</v>
      </c>
      <c r="O312" s="41"/>
      <c r="P312" s="200">
        <f>O312*H312</f>
        <v>0</v>
      </c>
      <c r="Q312" s="200">
        <v>0</v>
      </c>
      <c r="R312" s="200">
        <f>Q312*H312</f>
        <v>0</v>
      </c>
      <c r="S312" s="200">
        <v>0</v>
      </c>
      <c r="T312" s="201">
        <f>S312*H312</f>
        <v>0</v>
      </c>
      <c r="AR312" s="23" t="s">
        <v>138</v>
      </c>
      <c r="AT312" s="23" t="s">
        <v>134</v>
      </c>
      <c r="AU312" s="23" t="s">
        <v>83</v>
      </c>
      <c r="AY312" s="23" t="s">
        <v>131</v>
      </c>
      <c r="BE312" s="202">
        <f>IF(N312="základní",J312,0)</f>
        <v>0</v>
      </c>
      <c r="BF312" s="202">
        <f>IF(N312="snížená",J312,0)</f>
        <v>0</v>
      </c>
      <c r="BG312" s="202">
        <f>IF(N312="zákl. přenesená",J312,0)</f>
        <v>0</v>
      </c>
      <c r="BH312" s="202">
        <f>IF(N312="sníž. přenesená",J312,0)</f>
        <v>0</v>
      </c>
      <c r="BI312" s="202">
        <f>IF(N312="nulová",J312,0)</f>
        <v>0</v>
      </c>
      <c r="BJ312" s="23" t="s">
        <v>81</v>
      </c>
      <c r="BK312" s="202">
        <f>ROUND(I312*H312,2)</f>
        <v>0</v>
      </c>
      <c r="BL312" s="23" t="s">
        <v>138</v>
      </c>
      <c r="BM312" s="23" t="s">
        <v>388</v>
      </c>
    </row>
    <row r="313" spans="2:65" s="1" customFormat="1" ht="24" x14ac:dyDescent="0.3">
      <c r="B313" s="40"/>
      <c r="C313" s="62"/>
      <c r="D313" s="203" t="s">
        <v>139</v>
      </c>
      <c r="E313" s="62"/>
      <c r="F313" s="204" t="s">
        <v>389</v>
      </c>
      <c r="G313" s="62"/>
      <c r="H313" s="62"/>
      <c r="I313" s="162"/>
      <c r="J313" s="62"/>
      <c r="K313" s="62"/>
      <c r="L313" s="60"/>
      <c r="M313" s="205"/>
      <c r="N313" s="41"/>
      <c r="O313" s="41"/>
      <c r="P313" s="41"/>
      <c r="Q313" s="41"/>
      <c r="R313" s="41"/>
      <c r="S313" s="41"/>
      <c r="T313" s="77"/>
      <c r="AT313" s="23" t="s">
        <v>139</v>
      </c>
      <c r="AU313" s="23" t="s">
        <v>83</v>
      </c>
    </row>
    <row r="314" spans="2:65" s="12" customFormat="1" x14ac:dyDescent="0.3">
      <c r="B314" s="216"/>
      <c r="C314" s="217"/>
      <c r="D314" s="203" t="s">
        <v>140</v>
      </c>
      <c r="E314" s="218" t="s">
        <v>23</v>
      </c>
      <c r="F314" s="219" t="s">
        <v>390</v>
      </c>
      <c r="G314" s="217"/>
      <c r="H314" s="220">
        <v>97.182000000000002</v>
      </c>
      <c r="I314" s="221"/>
      <c r="J314" s="217"/>
      <c r="K314" s="217"/>
      <c r="L314" s="222"/>
      <c r="M314" s="223"/>
      <c r="N314" s="224"/>
      <c r="O314" s="224"/>
      <c r="P314" s="224"/>
      <c r="Q314" s="224"/>
      <c r="R314" s="224"/>
      <c r="S314" s="224"/>
      <c r="T314" s="225"/>
      <c r="AT314" s="226" t="s">
        <v>140</v>
      </c>
      <c r="AU314" s="226" t="s">
        <v>83</v>
      </c>
      <c r="AV314" s="12" t="s">
        <v>83</v>
      </c>
      <c r="AW314" s="12" t="s">
        <v>36</v>
      </c>
      <c r="AX314" s="12" t="s">
        <v>73</v>
      </c>
      <c r="AY314" s="226" t="s">
        <v>131</v>
      </c>
    </row>
    <row r="315" spans="2:65" s="13" customFormat="1" x14ac:dyDescent="0.3">
      <c r="B315" s="227"/>
      <c r="C315" s="228"/>
      <c r="D315" s="203" t="s">
        <v>140</v>
      </c>
      <c r="E315" s="229" t="s">
        <v>23</v>
      </c>
      <c r="F315" s="230" t="s">
        <v>208</v>
      </c>
      <c r="G315" s="228"/>
      <c r="H315" s="231">
        <v>97.182000000000002</v>
      </c>
      <c r="I315" s="232"/>
      <c r="J315" s="228"/>
      <c r="K315" s="228"/>
      <c r="L315" s="233"/>
      <c r="M315" s="234"/>
      <c r="N315" s="235"/>
      <c r="O315" s="235"/>
      <c r="P315" s="235"/>
      <c r="Q315" s="235"/>
      <c r="R315" s="235"/>
      <c r="S315" s="235"/>
      <c r="T315" s="236"/>
      <c r="AT315" s="237" t="s">
        <v>140</v>
      </c>
      <c r="AU315" s="237" t="s">
        <v>83</v>
      </c>
      <c r="AV315" s="13" t="s">
        <v>138</v>
      </c>
      <c r="AW315" s="13" t="s">
        <v>36</v>
      </c>
      <c r="AX315" s="13" t="s">
        <v>81</v>
      </c>
      <c r="AY315" s="237" t="s">
        <v>131</v>
      </c>
    </row>
    <row r="316" spans="2:65" s="1" customFormat="1" ht="16.5" customHeight="1" x14ac:dyDescent="0.3">
      <c r="B316" s="40"/>
      <c r="C316" s="191" t="s">
        <v>391</v>
      </c>
      <c r="D316" s="191" t="s">
        <v>134</v>
      </c>
      <c r="E316" s="192" t="s">
        <v>392</v>
      </c>
      <c r="F316" s="193" t="s">
        <v>393</v>
      </c>
      <c r="G316" s="194" t="s">
        <v>158</v>
      </c>
      <c r="H316" s="195">
        <v>24</v>
      </c>
      <c r="I316" s="196"/>
      <c r="J316" s="197">
        <f>ROUND(I316*H316,2)</f>
        <v>0</v>
      </c>
      <c r="K316" s="193" t="s">
        <v>147</v>
      </c>
      <c r="L316" s="60"/>
      <c r="M316" s="198" t="s">
        <v>23</v>
      </c>
      <c r="N316" s="199" t="s">
        <v>44</v>
      </c>
      <c r="O316" s="41"/>
      <c r="P316" s="200">
        <f>O316*H316</f>
        <v>0</v>
      </c>
      <c r="Q316" s="200">
        <v>0</v>
      </c>
      <c r="R316" s="200">
        <f>Q316*H316</f>
        <v>0</v>
      </c>
      <c r="S316" s="200">
        <v>0</v>
      </c>
      <c r="T316" s="201">
        <f>S316*H316</f>
        <v>0</v>
      </c>
      <c r="AR316" s="23" t="s">
        <v>138</v>
      </c>
      <c r="AT316" s="23" t="s">
        <v>134</v>
      </c>
      <c r="AU316" s="23" t="s">
        <v>83</v>
      </c>
      <c r="AY316" s="23" t="s">
        <v>131</v>
      </c>
      <c r="BE316" s="202">
        <f>IF(N316="základní",J316,0)</f>
        <v>0</v>
      </c>
      <c r="BF316" s="202">
        <f>IF(N316="snížená",J316,0)</f>
        <v>0</v>
      </c>
      <c r="BG316" s="202">
        <f>IF(N316="zákl. přenesená",J316,0)</f>
        <v>0</v>
      </c>
      <c r="BH316" s="202">
        <f>IF(N316="sníž. přenesená",J316,0)</f>
        <v>0</v>
      </c>
      <c r="BI316" s="202">
        <f>IF(N316="nulová",J316,0)</f>
        <v>0</v>
      </c>
      <c r="BJ316" s="23" t="s">
        <v>81</v>
      </c>
      <c r="BK316" s="202">
        <f>ROUND(I316*H316,2)</f>
        <v>0</v>
      </c>
      <c r="BL316" s="23" t="s">
        <v>138</v>
      </c>
      <c r="BM316" s="23" t="s">
        <v>394</v>
      </c>
    </row>
    <row r="317" spans="2:65" s="1" customFormat="1" x14ac:dyDescent="0.3">
      <c r="B317" s="40"/>
      <c r="C317" s="62"/>
      <c r="D317" s="203" t="s">
        <v>139</v>
      </c>
      <c r="E317" s="62"/>
      <c r="F317" s="204" t="s">
        <v>395</v>
      </c>
      <c r="G317" s="62"/>
      <c r="H317" s="62"/>
      <c r="I317" s="162"/>
      <c r="J317" s="62"/>
      <c r="K317" s="62"/>
      <c r="L317" s="60"/>
      <c r="M317" s="205"/>
      <c r="N317" s="41"/>
      <c r="O317" s="41"/>
      <c r="P317" s="41"/>
      <c r="Q317" s="41"/>
      <c r="R317" s="41"/>
      <c r="S317" s="41"/>
      <c r="T317" s="77"/>
      <c r="AT317" s="23" t="s">
        <v>139</v>
      </c>
      <c r="AU317" s="23" t="s">
        <v>83</v>
      </c>
    </row>
    <row r="318" spans="2:65" s="12" customFormat="1" x14ac:dyDescent="0.3">
      <c r="B318" s="216"/>
      <c r="C318" s="217"/>
      <c r="D318" s="203" t="s">
        <v>140</v>
      </c>
      <c r="E318" s="218" t="s">
        <v>23</v>
      </c>
      <c r="F318" s="219" t="s">
        <v>396</v>
      </c>
      <c r="G318" s="217"/>
      <c r="H318" s="220">
        <v>24</v>
      </c>
      <c r="I318" s="221"/>
      <c r="J318" s="217"/>
      <c r="K318" s="217"/>
      <c r="L318" s="222"/>
      <c r="M318" s="223"/>
      <c r="N318" s="224"/>
      <c r="O318" s="224"/>
      <c r="P318" s="224"/>
      <c r="Q318" s="224"/>
      <c r="R318" s="224"/>
      <c r="S318" s="224"/>
      <c r="T318" s="225"/>
      <c r="AT318" s="226" t="s">
        <v>140</v>
      </c>
      <c r="AU318" s="226" t="s">
        <v>83</v>
      </c>
      <c r="AV318" s="12" t="s">
        <v>83</v>
      </c>
      <c r="AW318" s="12" t="s">
        <v>36</v>
      </c>
      <c r="AX318" s="12" t="s">
        <v>73</v>
      </c>
      <c r="AY318" s="226" t="s">
        <v>131</v>
      </c>
    </row>
    <row r="319" spans="2:65" s="13" customFormat="1" x14ac:dyDescent="0.3">
      <c r="B319" s="227"/>
      <c r="C319" s="228"/>
      <c r="D319" s="203" t="s">
        <v>140</v>
      </c>
      <c r="E319" s="229" t="s">
        <v>23</v>
      </c>
      <c r="F319" s="230" t="s">
        <v>208</v>
      </c>
      <c r="G319" s="228"/>
      <c r="H319" s="231">
        <v>24</v>
      </c>
      <c r="I319" s="232"/>
      <c r="J319" s="228"/>
      <c r="K319" s="228"/>
      <c r="L319" s="233"/>
      <c r="M319" s="234"/>
      <c r="N319" s="235"/>
      <c r="O319" s="235"/>
      <c r="P319" s="235"/>
      <c r="Q319" s="235"/>
      <c r="R319" s="235"/>
      <c r="S319" s="235"/>
      <c r="T319" s="236"/>
      <c r="AT319" s="237" t="s">
        <v>140</v>
      </c>
      <c r="AU319" s="237" t="s">
        <v>83</v>
      </c>
      <c r="AV319" s="13" t="s">
        <v>138</v>
      </c>
      <c r="AW319" s="13" t="s">
        <v>36</v>
      </c>
      <c r="AX319" s="13" t="s">
        <v>81</v>
      </c>
      <c r="AY319" s="237" t="s">
        <v>131</v>
      </c>
    </row>
    <row r="320" spans="2:65" s="1" customFormat="1" ht="16.5" customHeight="1" x14ac:dyDescent="0.3">
      <c r="B320" s="40"/>
      <c r="C320" s="191" t="s">
        <v>397</v>
      </c>
      <c r="D320" s="191" t="s">
        <v>134</v>
      </c>
      <c r="E320" s="192" t="s">
        <v>398</v>
      </c>
      <c r="F320" s="193" t="s">
        <v>399</v>
      </c>
      <c r="G320" s="194" t="s">
        <v>158</v>
      </c>
      <c r="H320" s="195">
        <v>720</v>
      </c>
      <c r="I320" s="196"/>
      <c r="J320" s="197">
        <f>ROUND(I320*H320,2)</f>
        <v>0</v>
      </c>
      <c r="K320" s="193" t="s">
        <v>147</v>
      </c>
      <c r="L320" s="60"/>
      <c r="M320" s="198" t="s">
        <v>23</v>
      </c>
      <c r="N320" s="199" t="s">
        <v>44</v>
      </c>
      <c r="O320" s="41"/>
      <c r="P320" s="200">
        <f>O320*H320</f>
        <v>0</v>
      </c>
      <c r="Q320" s="200">
        <v>0</v>
      </c>
      <c r="R320" s="200">
        <f>Q320*H320</f>
        <v>0</v>
      </c>
      <c r="S320" s="200">
        <v>0</v>
      </c>
      <c r="T320" s="201">
        <f>S320*H320</f>
        <v>0</v>
      </c>
      <c r="AR320" s="23" t="s">
        <v>138</v>
      </c>
      <c r="AT320" s="23" t="s">
        <v>134</v>
      </c>
      <c r="AU320" s="23" t="s">
        <v>83</v>
      </c>
      <c r="AY320" s="23" t="s">
        <v>131</v>
      </c>
      <c r="BE320" s="202">
        <f>IF(N320="základní",J320,0)</f>
        <v>0</v>
      </c>
      <c r="BF320" s="202">
        <f>IF(N320="snížená",J320,0)</f>
        <v>0</v>
      </c>
      <c r="BG320" s="202">
        <f>IF(N320="zákl. přenesená",J320,0)</f>
        <v>0</v>
      </c>
      <c r="BH320" s="202">
        <f>IF(N320="sníž. přenesená",J320,0)</f>
        <v>0</v>
      </c>
      <c r="BI320" s="202">
        <f>IF(N320="nulová",J320,0)</f>
        <v>0</v>
      </c>
      <c r="BJ320" s="23" t="s">
        <v>81</v>
      </c>
      <c r="BK320" s="202">
        <f>ROUND(I320*H320,2)</f>
        <v>0</v>
      </c>
      <c r="BL320" s="23" t="s">
        <v>138</v>
      </c>
      <c r="BM320" s="23" t="s">
        <v>400</v>
      </c>
    </row>
    <row r="321" spans="2:65" s="1" customFormat="1" x14ac:dyDescent="0.3">
      <c r="B321" s="40"/>
      <c r="C321" s="62"/>
      <c r="D321" s="203" t="s">
        <v>139</v>
      </c>
      <c r="E321" s="62"/>
      <c r="F321" s="204" t="s">
        <v>399</v>
      </c>
      <c r="G321" s="62"/>
      <c r="H321" s="62"/>
      <c r="I321" s="162"/>
      <c r="J321" s="62"/>
      <c r="K321" s="62"/>
      <c r="L321" s="60"/>
      <c r="M321" s="205"/>
      <c r="N321" s="41"/>
      <c r="O321" s="41"/>
      <c r="P321" s="41"/>
      <c r="Q321" s="41"/>
      <c r="R321" s="41"/>
      <c r="S321" s="41"/>
      <c r="T321" s="77"/>
      <c r="AT321" s="23" t="s">
        <v>139</v>
      </c>
      <c r="AU321" s="23" t="s">
        <v>83</v>
      </c>
    </row>
    <row r="322" spans="2:65" s="12" customFormat="1" x14ac:dyDescent="0.3">
      <c r="B322" s="216"/>
      <c r="C322" s="217"/>
      <c r="D322" s="203" t="s">
        <v>140</v>
      </c>
      <c r="E322" s="218" t="s">
        <v>23</v>
      </c>
      <c r="F322" s="219" t="s">
        <v>401</v>
      </c>
      <c r="G322" s="217"/>
      <c r="H322" s="220">
        <v>720</v>
      </c>
      <c r="I322" s="221"/>
      <c r="J322" s="217"/>
      <c r="K322" s="217"/>
      <c r="L322" s="222"/>
      <c r="M322" s="223"/>
      <c r="N322" s="224"/>
      <c r="O322" s="224"/>
      <c r="P322" s="224"/>
      <c r="Q322" s="224"/>
      <c r="R322" s="224"/>
      <c r="S322" s="224"/>
      <c r="T322" s="225"/>
      <c r="AT322" s="226" t="s">
        <v>140</v>
      </c>
      <c r="AU322" s="226" t="s">
        <v>83</v>
      </c>
      <c r="AV322" s="12" t="s">
        <v>83</v>
      </c>
      <c r="AW322" s="12" t="s">
        <v>36</v>
      </c>
      <c r="AX322" s="12" t="s">
        <v>73</v>
      </c>
      <c r="AY322" s="226" t="s">
        <v>131</v>
      </c>
    </row>
    <row r="323" spans="2:65" s="13" customFormat="1" x14ac:dyDescent="0.3">
      <c r="B323" s="227"/>
      <c r="C323" s="228"/>
      <c r="D323" s="203" t="s">
        <v>140</v>
      </c>
      <c r="E323" s="229" t="s">
        <v>23</v>
      </c>
      <c r="F323" s="230" t="s">
        <v>208</v>
      </c>
      <c r="G323" s="228"/>
      <c r="H323" s="231">
        <v>720</v>
      </c>
      <c r="I323" s="232"/>
      <c r="J323" s="228"/>
      <c r="K323" s="228"/>
      <c r="L323" s="233"/>
      <c r="M323" s="234"/>
      <c r="N323" s="235"/>
      <c r="O323" s="235"/>
      <c r="P323" s="235"/>
      <c r="Q323" s="235"/>
      <c r="R323" s="235"/>
      <c r="S323" s="235"/>
      <c r="T323" s="236"/>
      <c r="AT323" s="237" t="s">
        <v>140</v>
      </c>
      <c r="AU323" s="237" t="s">
        <v>83</v>
      </c>
      <c r="AV323" s="13" t="s">
        <v>138</v>
      </c>
      <c r="AW323" s="13" t="s">
        <v>36</v>
      </c>
      <c r="AX323" s="13" t="s">
        <v>81</v>
      </c>
      <c r="AY323" s="237" t="s">
        <v>131</v>
      </c>
    </row>
    <row r="324" spans="2:65" s="10" customFormat="1" ht="29.85" customHeight="1" x14ac:dyDescent="0.35">
      <c r="B324" s="175"/>
      <c r="C324" s="176"/>
      <c r="D324" s="177" t="s">
        <v>72</v>
      </c>
      <c r="E324" s="189" t="s">
        <v>402</v>
      </c>
      <c r="F324" s="189" t="s">
        <v>403</v>
      </c>
      <c r="G324" s="176"/>
      <c r="H324" s="176"/>
      <c r="I324" s="179"/>
      <c r="J324" s="190">
        <f>BK324</f>
        <v>0</v>
      </c>
      <c r="K324" s="176"/>
      <c r="L324" s="181"/>
      <c r="M324" s="182"/>
      <c r="N324" s="183"/>
      <c r="O324" s="183"/>
      <c r="P324" s="184">
        <f>SUM(P325:P326)</f>
        <v>0</v>
      </c>
      <c r="Q324" s="183"/>
      <c r="R324" s="184">
        <f>SUM(R325:R326)</f>
        <v>0</v>
      </c>
      <c r="S324" s="183"/>
      <c r="T324" s="185">
        <f>SUM(T325:T326)</f>
        <v>0</v>
      </c>
      <c r="AR324" s="186" t="s">
        <v>81</v>
      </c>
      <c r="AT324" s="187" t="s">
        <v>72</v>
      </c>
      <c r="AU324" s="187" t="s">
        <v>81</v>
      </c>
      <c r="AY324" s="186" t="s">
        <v>131</v>
      </c>
      <c r="BK324" s="188">
        <f>SUM(BK325:BK326)</f>
        <v>0</v>
      </c>
    </row>
    <row r="325" spans="2:65" s="1" customFormat="1" ht="16.5" customHeight="1" x14ac:dyDescent="0.3">
      <c r="B325" s="40"/>
      <c r="C325" s="191" t="s">
        <v>404</v>
      </c>
      <c r="D325" s="191" t="s">
        <v>134</v>
      </c>
      <c r="E325" s="192" t="s">
        <v>405</v>
      </c>
      <c r="F325" s="193" t="s">
        <v>406</v>
      </c>
      <c r="G325" s="194" t="s">
        <v>363</v>
      </c>
      <c r="H325" s="195">
        <v>22.658999999999999</v>
      </c>
      <c r="I325" s="196"/>
      <c r="J325" s="197">
        <f>ROUND(I325*H325,2)</f>
        <v>0</v>
      </c>
      <c r="K325" s="193" t="s">
        <v>147</v>
      </c>
      <c r="L325" s="60"/>
      <c r="M325" s="198" t="s">
        <v>23</v>
      </c>
      <c r="N325" s="199" t="s">
        <v>44</v>
      </c>
      <c r="O325" s="41"/>
      <c r="P325" s="200">
        <f>O325*H325</f>
        <v>0</v>
      </c>
      <c r="Q325" s="200">
        <v>0</v>
      </c>
      <c r="R325" s="200">
        <f>Q325*H325</f>
        <v>0</v>
      </c>
      <c r="S325" s="200">
        <v>0</v>
      </c>
      <c r="T325" s="201">
        <f>S325*H325</f>
        <v>0</v>
      </c>
      <c r="AR325" s="23" t="s">
        <v>138</v>
      </c>
      <c r="AT325" s="23" t="s">
        <v>134</v>
      </c>
      <c r="AU325" s="23" t="s">
        <v>83</v>
      </c>
      <c r="AY325" s="23" t="s">
        <v>131</v>
      </c>
      <c r="BE325" s="202">
        <f>IF(N325="základní",J325,0)</f>
        <v>0</v>
      </c>
      <c r="BF325" s="202">
        <f>IF(N325="snížená",J325,0)</f>
        <v>0</v>
      </c>
      <c r="BG325" s="202">
        <f>IF(N325="zákl. přenesená",J325,0)</f>
        <v>0</v>
      </c>
      <c r="BH325" s="202">
        <f>IF(N325="sníž. přenesená",J325,0)</f>
        <v>0</v>
      </c>
      <c r="BI325" s="202">
        <f>IF(N325="nulová",J325,0)</f>
        <v>0</v>
      </c>
      <c r="BJ325" s="23" t="s">
        <v>81</v>
      </c>
      <c r="BK325" s="202">
        <f>ROUND(I325*H325,2)</f>
        <v>0</v>
      </c>
      <c r="BL325" s="23" t="s">
        <v>138</v>
      </c>
      <c r="BM325" s="23" t="s">
        <v>407</v>
      </c>
    </row>
    <row r="326" spans="2:65" s="1" customFormat="1" ht="36" x14ac:dyDescent="0.3">
      <c r="B326" s="40"/>
      <c r="C326" s="62"/>
      <c r="D326" s="203" t="s">
        <v>139</v>
      </c>
      <c r="E326" s="62"/>
      <c r="F326" s="204" t="s">
        <v>408</v>
      </c>
      <c r="G326" s="62"/>
      <c r="H326" s="62"/>
      <c r="I326" s="162"/>
      <c r="J326" s="62"/>
      <c r="K326" s="62"/>
      <c r="L326" s="60"/>
      <c r="M326" s="205"/>
      <c r="N326" s="41"/>
      <c r="O326" s="41"/>
      <c r="P326" s="41"/>
      <c r="Q326" s="41"/>
      <c r="R326" s="41"/>
      <c r="S326" s="41"/>
      <c r="T326" s="77"/>
      <c r="AT326" s="23" t="s">
        <v>139</v>
      </c>
      <c r="AU326" s="23" t="s">
        <v>83</v>
      </c>
    </row>
    <row r="327" spans="2:65" s="10" customFormat="1" ht="37.35" customHeight="1" x14ac:dyDescent="0.35">
      <c r="B327" s="175"/>
      <c r="C327" s="176"/>
      <c r="D327" s="177" t="s">
        <v>72</v>
      </c>
      <c r="E327" s="178" t="s">
        <v>409</v>
      </c>
      <c r="F327" s="178" t="s">
        <v>410</v>
      </c>
      <c r="G327" s="176"/>
      <c r="H327" s="176"/>
      <c r="I327" s="179"/>
      <c r="J327" s="180">
        <f>BK327</f>
        <v>0</v>
      </c>
      <c r="K327" s="176"/>
      <c r="L327" s="181"/>
      <c r="M327" s="182"/>
      <c r="N327" s="183"/>
      <c r="O327" s="183"/>
      <c r="P327" s="184">
        <f>P328+P397+P452+P459+P494+P523+P653+P682</f>
        <v>0</v>
      </c>
      <c r="Q327" s="183"/>
      <c r="R327" s="184">
        <f>R328+R397+R452+R459+R494+R523+R653+R682</f>
        <v>0.46365487999999999</v>
      </c>
      <c r="S327" s="183"/>
      <c r="T327" s="185">
        <f>T328+T397+T452+T459+T494+T523+T653+T682</f>
        <v>0.23</v>
      </c>
      <c r="AR327" s="186" t="s">
        <v>83</v>
      </c>
      <c r="AT327" s="187" t="s">
        <v>72</v>
      </c>
      <c r="AU327" s="187" t="s">
        <v>73</v>
      </c>
      <c r="AY327" s="186" t="s">
        <v>131</v>
      </c>
      <c r="BK327" s="188">
        <f>BK328+BK397+BK452+BK459+BK494+BK523+BK653+BK682</f>
        <v>0</v>
      </c>
    </row>
    <row r="328" spans="2:65" s="10" customFormat="1" ht="19.95" customHeight="1" x14ac:dyDescent="0.35">
      <c r="B328" s="175"/>
      <c r="C328" s="176"/>
      <c r="D328" s="177" t="s">
        <v>72</v>
      </c>
      <c r="E328" s="189" t="s">
        <v>411</v>
      </c>
      <c r="F328" s="189" t="s">
        <v>412</v>
      </c>
      <c r="G328" s="176"/>
      <c r="H328" s="176"/>
      <c r="I328" s="179"/>
      <c r="J328" s="190">
        <f>BK328</f>
        <v>0</v>
      </c>
      <c r="K328" s="176"/>
      <c r="L328" s="181"/>
      <c r="M328" s="182"/>
      <c r="N328" s="183"/>
      <c r="O328" s="183"/>
      <c r="P328" s="184">
        <f>SUM(P329:P396)</f>
        <v>0</v>
      </c>
      <c r="Q328" s="183"/>
      <c r="R328" s="184">
        <f>SUM(R329:R396)</f>
        <v>0</v>
      </c>
      <c r="S328" s="183"/>
      <c r="T328" s="185">
        <f>SUM(T329:T396)</f>
        <v>0</v>
      </c>
      <c r="AR328" s="186" t="s">
        <v>83</v>
      </c>
      <c r="AT328" s="187" t="s">
        <v>72</v>
      </c>
      <c r="AU328" s="187" t="s">
        <v>81</v>
      </c>
      <c r="AY328" s="186" t="s">
        <v>131</v>
      </c>
      <c r="BK328" s="188">
        <f>SUM(BK329:BK396)</f>
        <v>0</v>
      </c>
    </row>
    <row r="329" spans="2:65" s="1" customFormat="1" ht="16.5" customHeight="1" x14ac:dyDescent="0.3">
      <c r="B329" s="40"/>
      <c r="C329" s="191" t="s">
        <v>283</v>
      </c>
      <c r="D329" s="191" t="s">
        <v>134</v>
      </c>
      <c r="E329" s="192" t="s">
        <v>413</v>
      </c>
      <c r="F329" s="193" t="s">
        <v>414</v>
      </c>
      <c r="G329" s="194" t="s">
        <v>146</v>
      </c>
      <c r="H329" s="195">
        <v>194.17</v>
      </c>
      <c r="I329" s="196"/>
      <c r="J329" s="197">
        <f>ROUND(I329*H329,2)</f>
        <v>0</v>
      </c>
      <c r="K329" s="193" t="s">
        <v>23</v>
      </c>
      <c r="L329" s="60"/>
      <c r="M329" s="198" t="s">
        <v>23</v>
      </c>
      <c r="N329" s="199" t="s">
        <v>44</v>
      </c>
      <c r="O329" s="41"/>
      <c r="P329" s="200">
        <f>O329*H329</f>
        <v>0</v>
      </c>
      <c r="Q329" s="200">
        <v>0</v>
      </c>
      <c r="R329" s="200">
        <f>Q329*H329</f>
        <v>0</v>
      </c>
      <c r="S329" s="200">
        <v>0</v>
      </c>
      <c r="T329" s="201">
        <f>S329*H329</f>
        <v>0</v>
      </c>
      <c r="AR329" s="23" t="s">
        <v>206</v>
      </c>
      <c r="AT329" s="23" t="s">
        <v>134</v>
      </c>
      <c r="AU329" s="23" t="s">
        <v>83</v>
      </c>
      <c r="AY329" s="23" t="s">
        <v>131</v>
      </c>
      <c r="BE329" s="202">
        <f>IF(N329="základní",J329,0)</f>
        <v>0</v>
      </c>
      <c r="BF329" s="202">
        <f>IF(N329="snížená",J329,0)</f>
        <v>0</v>
      </c>
      <c r="BG329" s="202">
        <f>IF(N329="zákl. přenesená",J329,0)</f>
        <v>0</v>
      </c>
      <c r="BH329" s="202">
        <f>IF(N329="sníž. přenesená",J329,0)</f>
        <v>0</v>
      </c>
      <c r="BI329" s="202">
        <f>IF(N329="nulová",J329,0)</f>
        <v>0</v>
      </c>
      <c r="BJ329" s="23" t="s">
        <v>81</v>
      </c>
      <c r="BK329" s="202">
        <f>ROUND(I329*H329,2)</f>
        <v>0</v>
      </c>
      <c r="BL329" s="23" t="s">
        <v>206</v>
      </c>
      <c r="BM329" s="23" t="s">
        <v>415</v>
      </c>
    </row>
    <row r="330" spans="2:65" s="1" customFormat="1" x14ac:dyDescent="0.3">
      <c r="B330" s="40"/>
      <c r="C330" s="62"/>
      <c r="D330" s="203" t="s">
        <v>139</v>
      </c>
      <c r="E330" s="62"/>
      <c r="F330" s="204" t="s">
        <v>416</v>
      </c>
      <c r="G330" s="62"/>
      <c r="H330" s="62"/>
      <c r="I330" s="162"/>
      <c r="J330" s="62"/>
      <c r="K330" s="62"/>
      <c r="L330" s="60"/>
      <c r="M330" s="205"/>
      <c r="N330" s="41"/>
      <c r="O330" s="41"/>
      <c r="P330" s="41"/>
      <c r="Q330" s="41"/>
      <c r="R330" s="41"/>
      <c r="S330" s="41"/>
      <c r="T330" s="77"/>
      <c r="AT330" s="23" t="s">
        <v>139</v>
      </c>
      <c r="AU330" s="23" t="s">
        <v>83</v>
      </c>
    </row>
    <row r="331" spans="2:65" s="11" customFormat="1" x14ac:dyDescent="0.3">
      <c r="B331" s="206"/>
      <c r="C331" s="207"/>
      <c r="D331" s="203" t="s">
        <v>140</v>
      </c>
      <c r="E331" s="208" t="s">
        <v>23</v>
      </c>
      <c r="F331" s="209" t="s">
        <v>417</v>
      </c>
      <c r="G331" s="207"/>
      <c r="H331" s="208" t="s">
        <v>23</v>
      </c>
      <c r="I331" s="210"/>
      <c r="J331" s="207"/>
      <c r="K331" s="207"/>
      <c r="L331" s="211"/>
      <c r="M331" s="212"/>
      <c r="N331" s="213"/>
      <c r="O331" s="213"/>
      <c r="P331" s="213"/>
      <c r="Q331" s="213"/>
      <c r="R331" s="213"/>
      <c r="S331" s="213"/>
      <c r="T331" s="214"/>
      <c r="AT331" s="215" t="s">
        <v>140</v>
      </c>
      <c r="AU331" s="215" t="s">
        <v>83</v>
      </c>
      <c r="AV331" s="11" t="s">
        <v>81</v>
      </c>
      <c r="AW331" s="11" t="s">
        <v>36</v>
      </c>
      <c r="AX331" s="11" t="s">
        <v>73</v>
      </c>
      <c r="AY331" s="215" t="s">
        <v>131</v>
      </c>
    </row>
    <row r="332" spans="2:65" s="12" customFormat="1" x14ac:dyDescent="0.3">
      <c r="B332" s="216"/>
      <c r="C332" s="217"/>
      <c r="D332" s="203" t="s">
        <v>140</v>
      </c>
      <c r="E332" s="218" t="s">
        <v>23</v>
      </c>
      <c r="F332" s="219" t="s">
        <v>418</v>
      </c>
      <c r="G332" s="217"/>
      <c r="H332" s="220">
        <v>194.17</v>
      </c>
      <c r="I332" s="221"/>
      <c r="J332" s="217"/>
      <c r="K332" s="217"/>
      <c r="L332" s="222"/>
      <c r="M332" s="223"/>
      <c r="N332" s="224"/>
      <c r="O332" s="224"/>
      <c r="P332" s="224"/>
      <c r="Q332" s="224"/>
      <c r="R332" s="224"/>
      <c r="S332" s="224"/>
      <c r="T332" s="225"/>
      <c r="AT332" s="226" t="s">
        <v>140</v>
      </c>
      <c r="AU332" s="226" t="s">
        <v>83</v>
      </c>
      <c r="AV332" s="12" t="s">
        <v>83</v>
      </c>
      <c r="AW332" s="12" t="s">
        <v>36</v>
      </c>
      <c r="AX332" s="12" t="s">
        <v>73</v>
      </c>
      <c r="AY332" s="226" t="s">
        <v>131</v>
      </c>
    </row>
    <row r="333" spans="2:65" s="1" customFormat="1" ht="16.5" customHeight="1" x14ac:dyDescent="0.3">
      <c r="B333" s="40"/>
      <c r="C333" s="191" t="s">
        <v>419</v>
      </c>
      <c r="D333" s="191" t="s">
        <v>134</v>
      </c>
      <c r="E333" s="192" t="s">
        <v>420</v>
      </c>
      <c r="F333" s="193" t="s">
        <v>421</v>
      </c>
      <c r="G333" s="194" t="s">
        <v>146</v>
      </c>
      <c r="H333" s="195">
        <v>59.09</v>
      </c>
      <c r="I333" s="196"/>
      <c r="J333" s="197">
        <f>ROUND(I333*H333,2)</f>
        <v>0</v>
      </c>
      <c r="K333" s="193" t="s">
        <v>23</v>
      </c>
      <c r="L333" s="60"/>
      <c r="M333" s="198" t="s">
        <v>23</v>
      </c>
      <c r="N333" s="199" t="s">
        <v>44</v>
      </c>
      <c r="O333" s="41"/>
      <c r="P333" s="200">
        <f>O333*H333</f>
        <v>0</v>
      </c>
      <c r="Q333" s="200">
        <v>0</v>
      </c>
      <c r="R333" s="200">
        <f>Q333*H333</f>
        <v>0</v>
      </c>
      <c r="S333" s="200">
        <v>0</v>
      </c>
      <c r="T333" s="201">
        <f>S333*H333</f>
        <v>0</v>
      </c>
      <c r="AR333" s="23" t="s">
        <v>206</v>
      </c>
      <c r="AT333" s="23" t="s">
        <v>134</v>
      </c>
      <c r="AU333" s="23" t="s">
        <v>83</v>
      </c>
      <c r="AY333" s="23" t="s">
        <v>131</v>
      </c>
      <c r="BE333" s="202">
        <f>IF(N333="základní",J333,0)</f>
        <v>0</v>
      </c>
      <c r="BF333" s="202">
        <f>IF(N333="snížená",J333,0)</f>
        <v>0</v>
      </c>
      <c r="BG333" s="202">
        <f>IF(N333="zákl. přenesená",J333,0)</f>
        <v>0</v>
      </c>
      <c r="BH333" s="202">
        <f>IF(N333="sníž. přenesená",J333,0)</f>
        <v>0</v>
      </c>
      <c r="BI333" s="202">
        <f>IF(N333="nulová",J333,0)</f>
        <v>0</v>
      </c>
      <c r="BJ333" s="23" t="s">
        <v>81</v>
      </c>
      <c r="BK333" s="202">
        <f>ROUND(I333*H333,2)</f>
        <v>0</v>
      </c>
      <c r="BL333" s="23" t="s">
        <v>206</v>
      </c>
      <c r="BM333" s="23" t="s">
        <v>422</v>
      </c>
    </row>
    <row r="334" spans="2:65" s="1" customFormat="1" x14ac:dyDescent="0.3">
      <c r="B334" s="40"/>
      <c r="C334" s="62"/>
      <c r="D334" s="203" t="s">
        <v>139</v>
      </c>
      <c r="E334" s="62"/>
      <c r="F334" s="204" t="s">
        <v>423</v>
      </c>
      <c r="G334" s="62"/>
      <c r="H334" s="62"/>
      <c r="I334" s="162"/>
      <c r="J334" s="62"/>
      <c r="K334" s="62"/>
      <c r="L334" s="60"/>
      <c r="M334" s="205"/>
      <c r="N334" s="41"/>
      <c r="O334" s="41"/>
      <c r="P334" s="41"/>
      <c r="Q334" s="41"/>
      <c r="R334" s="41"/>
      <c r="S334" s="41"/>
      <c r="T334" s="77"/>
      <c r="AT334" s="23" t="s">
        <v>139</v>
      </c>
      <c r="AU334" s="23" t="s">
        <v>83</v>
      </c>
    </row>
    <row r="335" spans="2:65" s="11" customFormat="1" x14ac:dyDescent="0.3">
      <c r="B335" s="206"/>
      <c r="C335" s="207"/>
      <c r="D335" s="203" t="s">
        <v>140</v>
      </c>
      <c r="E335" s="208" t="s">
        <v>23</v>
      </c>
      <c r="F335" s="209" t="s">
        <v>424</v>
      </c>
      <c r="G335" s="207"/>
      <c r="H335" s="208" t="s">
        <v>23</v>
      </c>
      <c r="I335" s="210"/>
      <c r="J335" s="207"/>
      <c r="K335" s="207"/>
      <c r="L335" s="211"/>
      <c r="M335" s="212"/>
      <c r="N335" s="213"/>
      <c r="O335" s="213"/>
      <c r="P335" s="213"/>
      <c r="Q335" s="213"/>
      <c r="R335" s="213"/>
      <c r="S335" s="213"/>
      <c r="T335" s="214"/>
      <c r="AT335" s="215" t="s">
        <v>140</v>
      </c>
      <c r="AU335" s="215" t="s">
        <v>83</v>
      </c>
      <c r="AV335" s="11" t="s">
        <v>81</v>
      </c>
      <c r="AW335" s="11" t="s">
        <v>36</v>
      </c>
      <c r="AX335" s="11" t="s">
        <v>73</v>
      </c>
      <c r="AY335" s="215" t="s">
        <v>131</v>
      </c>
    </row>
    <row r="336" spans="2:65" s="12" customFormat="1" x14ac:dyDescent="0.3">
      <c r="B336" s="216"/>
      <c r="C336" s="217"/>
      <c r="D336" s="203" t="s">
        <v>140</v>
      </c>
      <c r="E336" s="218" t="s">
        <v>23</v>
      </c>
      <c r="F336" s="219" t="s">
        <v>425</v>
      </c>
      <c r="G336" s="217"/>
      <c r="H336" s="220">
        <v>59.09</v>
      </c>
      <c r="I336" s="221"/>
      <c r="J336" s="217"/>
      <c r="K336" s="217"/>
      <c r="L336" s="222"/>
      <c r="M336" s="223"/>
      <c r="N336" s="224"/>
      <c r="O336" s="224"/>
      <c r="P336" s="224"/>
      <c r="Q336" s="224"/>
      <c r="R336" s="224"/>
      <c r="S336" s="224"/>
      <c r="T336" s="225"/>
      <c r="AT336" s="226" t="s">
        <v>140</v>
      </c>
      <c r="AU336" s="226" t="s">
        <v>83</v>
      </c>
      <c r="AV336" s="12" t="s">
        <v>83</v>
      </c>
      <c r="AW336" s="12" t="s">
        <v>36</v>
      </c>
      <c r="AX336" s="12" t="s">
        <v>73</v>
      </c>
      <c r="AY336" s="226" t="s">
        <v>131</v>
      </c>
    </row>
    <row r="337" spans="2:65" s="1" customFormat="1" ht="16.5" customHeight="1" x14ac:dyDescent="0.3">
      <c r="B337" s="40"/>
      <c r="C337" s="191" t="s">
        <v>287</v>
      </c>
      <c r="D337" s="191" t="s">
        <v>134</v>
      </c>
      <c r="E337" s="192" t="s">
        <v>426</v>
      </c>
      <c r="F337" s="193" t="s">
        <v>427</v>
      </c>
      <c r="G337" s="194" t="s">
        <v>146</v>
      </c>
      <c r="H337" s="195">
        <v>257.7</v>
      </c>
      <c r="I337" s="196"/>
      <c r="J337" s="197">
        <f>ROUND(I337*H337,2)</f>
        <v>0</v>
      </c>
      <c r="K337" s="193" t="s">
        <v>23</v>
      </c>
      <c r="L337" s="60"/>
      <c r="M337" s="198" t="s">
        <v>23</v>
      </c>
      <c r="N337" s="199" t="s">
        <v>44</v>
      </c>
      <c r="O337" s="41"/>
      <c r="P337" s="200">
        <f>O337*H337</f>
        <v>0</v>
      </c>
      <c r="Q337" s="200">
        <v>0</v>
      </c>
      <c r="R337" s="200">
        <f>Q337*H337</f>
        <v>0</v>
      </c>
      <c r="S337" s="200">
        <v>0</v>
      </c>
      <c r="T337" s="201">
        <f>S337*H337</f>
        <v>0</v>
      </c>
      <c r="AR337" s="23" t="s">
        <v>206</v>
      </c>
      <c r="AT337" s="23" t="s">
        <v>134</v>
      </c>
      <c r="AU337" s="23" t="s">
        <v>83</v>
      </c>
      <c r="AY337" s="23" t="s">
        <v>131</v>
      </c>
      <c r="BE337" s="202">
        <f>IF(N337="základní",J337,0)</f>
        <v>0</v>
      </c>
      <c r="BF337" s="202">
        <f>IF(N337="snížená",J337,0)</f>
        <v>0</v>
      </c>
      <c r="BG337" s="202">
        <f>IF(N337="zákl. přenesená",J337,0)</f>
        <v>0</v>
      </c>
      <c r="BH337" s="202">
        <f>IF(N337="sníž. přenesená",J337,0)</f>
        <v>0</v>
      </c>
      <c r="BI337" s="202">
        <f>IF(N337="nulová",J337,0)</f>
        <v>0</v>
      </c>
      <c r="BJ337" s="23" t="s">
        <v>81</v>
      </c>
      <c r="BK337" s="202">
        <f>ROUND(I337*H337,2)</f>
        <v>0</v>
      </c>
      <c r="BL337" s="23" t="s">
        <v>206</v>
      </c>
      <c r="BM337" s="23" t="s">
        <v>428</v>
      </c>
    </row>
    <row r="338" spans="2:65" s="1" customFormat="1" x14ac:dyDescent="0.3">
      <c r="B338" s="40"/>
      <c r="C338" s="62"/>
      <c r="D338" s="203" t="s">
        <v>139</v>
      </c>
      <c r="E338" s="62"/>
      <c r="F338" s="204" t="s">
        <v>429</v>
      </c>
      <c r="G338" s="62"/>
      <c r="H338" s="62"/>
      <c r="I338" s="162"/>
      <c r="J338" s="62"/>
      <c r="K338" s="62"/>
      <c r="L338" s="60"/>
      <c r="M338" s="205"/>
      <c r="N338" s="41"/>
      <c r="O338" s="41"/>
      <c r="P338" s="41"/>
      <c r="Q338" s="41"/>
      <c r="R338" s="41"/>
      <c r="S338" s="41"/>
      <c r="T338" s="77"/>
      <c r="AT338" s="23" t="s">
        <v>139</v>
      </c>
      <c r="AU338" s="23" t="s">
        <v>83</v>
      </c>
    </row>
    <row r="339" spans="2:65" s="11" customFormat="1" x14ac:dyDescent="0.3">
      <c r="B339" s="206"/>
      <c r="C339" s="207"/>
      <c r="D339" s="203" t="s">
        <v>140</v>
      </c>
      <c r="E339" s="208" t="s">
        <v>23</v>
      </c>
      <c r="F339" s="209" t="s">
        <v>430</v>
      </c>
      <c r="G339" s="207"/>
      <c r="H339" s="208" t="s">
        <v>23</v>
      </c>
      <c r="I339" s="210"/>
      <c r="J339" s="207"/>
      <c r="K339" s="207"/>
      <c r="L339" s="211"/>
      <c r="M339" s="212"/>
      <c r="N339" s="213"/>
      <c r="O339" s="213"/>
      <c r="P339" s="213"/>
      <c r="Q339" s="213"/>
      <c r="R339" s="213"/>
      <c r="S339" s="213"/>
      <c r="T339" s="214"/>
      <c r="AT339" s="215" t="s">
        <v>140</v>
      </c>
      <c r="AU339" s="215" t="s">
        <v>83</v>
      </c>
      <c r="AV339" s="11" t="s">
        <v>81</v>
      </c>
      <c r="AW339" s="11" t="s">
        <v>36</v>
      </c>
      <c r="AX339" s="11" t="s">
        <v>73</v>
      </c>
      <c r="AY339" s="215" t="s">
        <v>131</v>
      </c>
    </row>
    <row r="340" spans="2:65" s="12" customFormat="1" x14ac:dyDescent="0.3">
      <c r="B340" s="216"/>
      <c r="C340" s="217"/>
      <c r="D340" s="203" t="s">
        <v>140</v>
      </c>
      <c r="E340" s="218" t="s">
        <v>23</v>
      </c>
      <c r="F340" s="219" t="s">
        <v>431</v>
      </c>
      <c r="G340" s="217"/>
      <c r="H340" s="220">
        <v>63.53</v>
      </c>
      <c r="I340" s="221"/>
      <c r="J340" s="217"/>
      <c r="K340" s="217"/>
      <c r="L340" s="222"/>
      <c r="M340" s="223"/>
      <c r="N340" s="224"/>
      <c r="O340" s="224"/>
      <c r="P340" s="224"/>
      <c r="Q340" s="224"/>
      <c r="R340" s="224"/>
      <c r="S340" s="224"/>
      <c r="T340" s="225"/>
      <c r="AT340" s="226" t="s">
        <v>140</v>
      </c>
      <c r="AU340" s="226" t="s">
        <v>83</v>
      </c>
      <c r="AV340" s="12" t="s">
        <v>83</v>
      </c>
      <c r="AW340" s="12" t="s">
        <v>36</v>
      </c>
      <c r="AX340" s="12" t="s">
        <v>73</v>
      </c>
      <c r="AY340" s="226" t="s">
        <v>131</v>
      </c>
    </row>
    <row r="341" spans="2:65" s="12" customFormat="1" x14ac:dyDescent="0.3">
      <c r="B341" s="216"/>
      <c r="C341" s="217"/>
      <c r="D341" s="203" t="s">
        <v>140</v>
      </c>
      <c r="E341" s="218" t="s">
        <v>23</v>
      </c>
      <c r="F341" s="219" t="s">
        <v>418</v>
      </c>
      <c r="G341" s="217"/>
      <c r="H341" s="220">
        <v>194.17</v>
      </c>
      <c r="I341" s="221"/>
      <c r="J341" s="217"/>
      <c r="K341" s="217"/>
      <c r="L341" s="222"/>
      <c r="M341" s="223"/>
      <c r="N341" s="224"/>
      <c r="O341" s="224"/>
      <c r="P341" s="224"/>
      <c r="Q341" s="224"/>
      <c r="R341" s="224"/>
      <c r="S341" s="224"/>
      <c r="T341" s="225"/>
      <c r="AT341" s="226" t="s">
        <v>140</v>
      </c>
      <c r="AU341" s="226" t="s">
        <v>83</v>
      </c>
      <c r="AV341" s="12" t="s">
        <v>83</v>
      </c>
      <c r="AW341" s="12" t="s">
        <v>36</v>
      </c>
      <c r="AX341" s="12" t="s">
        <v>73</v>
      </c>
      <c r="AY341" s="226" t="s">
        <v>131</v>
      </c>
    </row>
    <row r="342" spans="2:65" s="1" customFormat="1" ht="16.5" customHeight="1" x14ac:dyDescent="0.3">
      <c r="B342" s="40"/>
      <c r="C342" s="191" t="s">
        <v>432</v>
      </c>
      <c r="D342" s="191" t="s">
        <v>134</v>
      </c>
      <c r="E342" s="192" t="s">
        <v>433</v>
      </c>
      <c r="F342" s="193" t="s">
        <v>434</v>
      </c>
      <c r="G342" s="194" t="s">
        <v>146</v>
      </c>
      <c r="H342" s="195">
        <v>642.46</v>
      </c>
      <c r="I342" s="196"/>
      <c r="J342" s="197">
        <f>ROUND(I342*H342,2)</f>
        <v>0</v>
      </c>
      <c r="K342" s="193" t="s">
        <v>23</v>
      </c>
      <c r="L342" s="60"/>
      <c r="M342" s="198" t="s">
        <v>23</v>
      </c>
      <c r="N342" s="199" t="s">
        <v>44</v>
      </c>
      <c r="O342" s="41"/>
      <c r="P342" s="200">
        <f>O342*H342</f>
        <v>0</v>
      </c>
      <c r="Q342" s="200">
        <v>0</v>
      </c>
      <c r="R342" s="200">
        <f>Q342*H342</f>
        <v>0</v>
      </c>
      <c r="S342" s="200">
        <v>0</v>
      </c>
      <c r="T342" s="201">
        <f>S342*H342</f>
        <v>0</v>
      </c>
      <c r="AR342" s="23" t="s">
        <v>206</v>
      </c>
      <c r="AT342" s="23" t="s">
        <v>134</v>
      </c>
      <c r="AU342" s="23" t="s">
        <v>83</v>
      </c>
      <c r="AY342" s="23" t="s">
        <v>131</v>
      </c>
      <c r="BE342" s="202">
        <f>IF(N342="základní",J342,0)</f>
        <v>0</v>
      </c>
      <c r="BF342" s="202">
        <f>IF(N342="snížená",J342,0)</f>
        <v>0</v>
      </c>
      <c r="BG342" s="202">
        <f>IF(N342="zákl. přenesená",J342,0)</f>
        <v>0</v>
      </c>
      <c r="BH342" s="202">
        <f>IF(N342="sníž. přenesená",J342,0)</f>
        <v>0</v>
      </c>
      <c r="BI342" s="202">
        <f>IF(N342="nulová",J342,0)</f>
        <v>0</v>
      </c>
      <c r="BJ342" s="23" t="s">
        <v>81</v>
      </c>
      <c r="BK342" s="202">
        <f>ROUND(I342*H342,2)</f>
        <v>0</v>
      </c>
      <c r="BL342" s="23" t="s">
        <v>206</v>
      </c>
      <c r="BM342" s="23" t="s">
        <v>435</v>
      </c>
    </row>
    <row r="343" spans="2:65" s="1" customFormat="1" ht="24" x14ac:dyDescent="0.3">
      <c r="B343" s="40"/>
      <c r="C343" s="62"/>
      <c r="D343" s="203" t="s">
        <v>139</v>
      </c>
      <c r="E343" s="62"/>
      <c r="F343" s="204" t="s">
        <v>436</v>
      </c>
      <c r="G343" s="62"/>
      <c r="H343" s="62"/>
      <c r="I343" s="162"/>
      <c r="J343" s="62"/>
      <c r="K343" s="62"/>
      <c r="L343" s="60"/>
      <c r="M343" s="205"/>
      <c r="N343" s="41"/>
      <c r="O343" s="41"/>
      <c r="P343" s="41"/>
      <c r="Q343" s="41"/>
      <c r="R343" s="41"/>
      <c r="S343" s="41"/>
      <c r="T343" s="77"/>
      <c r="AT343" s="23" t="s">
        <v>139</v>
      </c>
      <c r="AU343" s="23" t="s">
        <v>83</v>
      </c>
    </row>
    <row r="344" spans="2:65" s="11" customFormat="1" x14ac:dyDescent="0.3">
      <c r="B344" s="206"/>
      <c r="C344" s="207"/>
      <c r="D344" s="203" t="s">
        <v>140</v>
      </c>
      <c r="E344" s="208" t="s">
        <v>23</v>
      </c>
      <c r="F344" s="209" t="s">
        <v>437</v>
      </c>
      <c r="G344" s="207"/>
      <c r="H344" s="208" t="s">
        <v>23</v>
      </c>
      <c r="I344" s="210"/>
      <c r="J344" s="207"/>
      <c r="K344" s="207"/>
      <c r="L344" s="211"/>
      <c r="M344" s="212"/>
      <c r="N344" s="213"/>
      <c r="O344" s="213"/>
      <c r="P344" s="213"/>
      <c r="Q344" s="213"/>
      <c r="R344" s="213"/>
      <c r="S344" s="213"/>
      <c r="T344" s="214"/>
      <c r="AT344" s="215" t="s">
        <v>140</v>
      </c>
      <c r="AU344" s="215" t="s">
        <v>83</v>
      </c>
      <c r="AV344" s="11" t="s">
        <v>81</v>
      </c>
      <c r="AW344" s="11" t="s">
        <v>36</v>
      </c>
      <c r="AX344" s="11" t="s">
        <v>73</v>
      </c>
      <c r="AY344" s="215" t="s">
        <v>131</v>
      </c>
    </row>
    <row r="345" spans="2:65" s="12" customFormat="1" x14ac:dyDescent="0.3">
      <c r="B345" s="216"/>
      <c r="C345" s="217"/>
      <c r="D345" s="203" t="s">
        <v>140</v>
      </c>
      <c r="E345" s="218" t="s">
        <v>23</v>
      </c>
      <c r="F345" s="219" t="s">
        <v>438</v>
      </c>
      <c r="G345" s="217"/>
      <c r="H345" s="220">
        <v>254.12</v>
      </c>
      <c r="I345" s="221"/>
      <c r="J345" s="217"/>
      <c r="K345" s="217"/>
      <c r="L345" s="222"/>
      <c r="M345" s="223"/>
      <c r="N345" s="224"/>
      <c r="O345" s="224"/>
      <c r="P345" s="224"/>
      <c r="Q345" s="224"/>
      <c r="R345" s="224"/>
      <c r="S345" s="224"/>
      <c r="T345" s="225"/>
      <c r="AT345" s="226" t="s">
        <v>140</v>
      </c>
      <c r="AU345" s="226" t="s">
        <v>83</v>
      </c>
      <c r="AV345" s="12" t="s">
        <v>83</v>
      </c>
      <c r="AW345" s="12" t="s">
        <v>36</v>
      </c>
      <c r="AX345" s="12" t="s">
        <v>73</v>
      </c>
      <c r="AY345" s="226" t="s">
        <v>131</v>
      </c>
    </row>
    <row r="346" spans="2:65" s="12" customFormat="1" x14ac:dyDescent="0.3">
      <c r="B346" s="216"/>
      <c r="C346" s="217"/>
      <c r="D346" s="203" t="s">
        <v>140</v>
      </c>
      <c r="E346" s="218" t="s">
        <v>23</v>
      </c>
      <c r="F346" s="219" t="s">
        <v>439</v>
      </c>
      <c r="G346" s="217"/>
      <c r="H346" s="220">
        <v>388.34</v>
      </c>
      <c r="I346" s="221"/>
      <c r="J346" s="217"/>
      <c r="K346" s="217"/>
      <c r="L346" s="222"/>
      <c r="M346" s="223"/>
      <c r="N346" s="224"/>
      <c r="O346" s="224"/>
      <c r="P346" s="224"/>
      <c r="Q346" s="224"/>
      <c r="R346" s="224"/>
      <c r="S346" s="224"/>
      <c r="T346" s="225"/>
      <c r="AT346" s="226" t="s">
        <v>140</v>
      </c>
      <c r="AU346" s="226" t="s">
        <v>83</v>
      </c>
      <c r="AV346" s="12" t="s">
        <v>83</v>
      </c>
      <c r="AW346" s="12" t="s">
        <v>36</v>
      </c>
      <c r="AX346" s="12" t="s">
        <v>73</v>
      </c>
      <c r="AY346" s="226" t="s">
        <v>131</v>
      </c>
    </row>
    <row r="347" spans="2:65" s="1" customFormat="1" ht="25.5" customHeight="1" x14ac:dyDescent="0.3">
      <c r="B347" s="40"/>
      <c r="C347" s="191" t="s">
        <v>293</v>
      </c>
      <c r="D347" s="191" t="s">
        <v>134</v>
      </c>
      <c r="E347" s="192" t="s">
        <v>440</v>
      </c>
      <c r="F347" s="193" t="s">
        <v>441</v>
      </c>
      <c r="G347" s="194" t="s">
        <v>146</v>
      </c>
      <c r="H347" s="195">
        <v>330.5</v>
      </c>
      <c r="I347" s="196"/>
      <c r="J347" s="197">
        <f>ROUND(I347*H347,2)</f>
        <v>0</v>
      </c>
      <c r="K347" s="193" t="s">
        <v>23</v>
      </c>
      <c r="L347" s="60"/>
      <c r="M347" s="198" t="s">
        <v>23</v>
      </c>
      <c r="N347" s="199" t="s">
        <v>44</v>
      </c>
      <c r="O347" s="41"/>
      <c r="P347" s="200">
        <f>O347*H347</f>
        <v>0</v>
      </c>
      <c r="Q347" s="200">
        <v>0</v>
      </c>
      <c r="R347" s="200">
        <f>Q347*H347</f>
        <v>0</v>
      </c>
      <c r="S347" s="200">
        <v>0</v>
      </c>
      <c r="T347" s="201">
        <f>S347*H347</f>
        <v>0</v>
      </c>
      <c r="AR347" s="23" t="s">
        <v>206</v>
      </c>
      <c r="AT347" s="23" t="s">
        <v>134</v>
      </c>
      <c r="AU347" s="23" t="s">
        <v>83</v>
      </c>
      <c r="AY347" s="23" t="s">
        <v>131</v>
      </c>
      <c r="BE347" s="202">
        <f>IF(N347="základní",J347,0)</f>
        <v>0</v>
      </c>
      <c r="BF347" s="202">
        <f>IF(N347="snížená",J347,0)</f>
        <v>0</v>
      </c>
      <c r="BG347" s="202">
        <f>IF(N347="zákl. přenesená",J347,0)</f>
        <v>0</v>
      </c>
      <c r="BH347" s="202">
        <f>IF(N347="sníž. přenesená",J347,0)</f>
        <v>0</v>
      </c>
      <c r="BI347" s="202">
        <f>IF(N347="nulová",J347,0)</f>
        <v>0</v>
      </c>
      <c r="BJ347" s="23" t="s">
        <v>81</v>
      </c>
      <c r="BK347" s="202">
        <f>ROUND(I347*H347,2)</f>
        <v>0</v>
      </c>
      <c r="BL347" s="23" t="s">
        <v>206</v>
      </c>
      <c r="BM347" s="23" t="s">
        <v>442</v>
      </c>
    </row>
    <row r="348" spans="2:65" s="1" customFormat="1" ht="24" x14ac:dyDescent="0.3">
      <c r="B348" s="40"/>
      <c r="C348" s="62"/>
      <c r="D348" s="203" t="s">
        <v>139</v>
      </c>
      <c r="E348" s="62"/>
      <c r="F348" s="204" t="s">
        <v>443</v>
      </c>
      <c r="G348" s="62"/>
      <c r="H348" s="62"/>
      <c r="I348" s="162"/>
      <c r="J348" s="62"/>
      <c r="K348" s="62"/>
      <c r="L348" s="60"/>
      <c r="M348" s="205"/>
      <c r="N348" s="41"/>
      <c r="O348" s="41"/>
      <c r="P348" s="41"/>
      <c r="Q348" s="41"/>
      <c r="R348" s="41"/>
      <c r="S348" s="41"/>
      <c r="T348" s="77"/>
      <c r="AT348" s="23" t="s">
        <v>139</v>
      </c>
      <c r="AU348" s="23" t="s">
        <v>83</v>
      </c>
    </row>
    <row r="349" spans="2:65" s="11" customFormat="1" x14ac:dyDescent="0.3">
      <c r="B349" s="206"/>
      <c r="C349" s="207"/>
      <c r="D349" s="203" t="s">
        <v>140</v>
      </c>
      <c r="E349" s="208" t="s">
        <v>23</v>
      </c>
      <c r="F349" s="209" t="s">
        <v>444</v>
      </c>
      <c r="G349" s="207"/>
      <c r="H349" s="208" t="s">
        <v>23</v>
      </c>
      <c r="I349" s="210"/>
      <c r="J349" s="207"/>
      <c r="K349" s="207"/>
      <c r="L349" s="211"/>
      <c r="M349" s="212"/>
      <c r="N349" s="213"/>
      <c r="O349" s="213"/>
      <c r="P349" s="213"/>
      <c r="Q349" s="213"/>
      <c r="R349" s="213"/>
      <c r="S349" s="213"/>
      <c r="T349" s="214"/>
      <c r="AT349" s="215" t="s">
        <v>140</v>
      </c>
      <c r="AU349" s="215" t="s">
        <v>83</v>
      </c>
      <c r="AV349" s="11" t="s">
        <v>81</v>
      </c>
      <c r="AW349" s="11" t="s">
        <v>36</v>
      </c>
      <c r="AX349" s="11" t="s">
        <v>73</v>
      </c>
      <c r="AY349" s="215" t="s">
        <v>131</v>
      </c>
    </row>
    <row r="350" spans="2:65" s="12" customFormat="1" x14ac:dyDescent="0.3">
      <c r="B350" s="216"/>
      <c r="C350" s="217"/>
      <c r="D350" s="203" t="s">
        <v>140</v>
      </c>
      <c r="E350" s="218" t="s">
        <v>23</v>
      </c>
      <c r="F350" s="219" t="s">
        <v>246</v>
      </c>
      <c r="G350" s="217"/>
      <c r="H350" s="220">
        <v>316.79000000000002</v>
      </c>
      <c r="I350" s="221"/>
      <c r="J350" s="217"/>
      <c r="K350" s="217"/>
      <c r="L350" s="222"/>
      <c r="M350" s="223"/>
      <c r="N350" s="224"/>
      <c r="O350" s="224"/>
      <c r="P350" s="224"/>
      <c r="Q350" s="224"/>
      <c r="R350" s="224"/>
      <c r="S350" s="224"/>
      <c r="T350" s="225"/>
      <c r="AT350" s="226" t="s">
        <v>140</v>
      </c>
      <c r="AU350" s="226" t="s">
        <v>83</v>
      </c>
      <c r="AV350" s="12" t="s">
        <v>83</v>
      </c>
      <c r="AW350" s="12" t="s">
        <v>36</v>
      </c>
      <c r="AX350" s="12" t="s">
        <v>73</v>
      </c>
      <c r="AY350" s="226" t="s">
        <v>131</v>
      </c>
    </row>
    <row r="351" spans="2:65" s="12" customFormat="1" x14ac:dyDescent="0.3">
      <c r="B351" s="216"/>
      <c r="C351" s="217"/>
      <c r="D351" s="203" t="s">
        <v>140</v>
      </c>
      <c r="E351" s="218" t="s">
        <v>23</v>
      </c>
      <c r="F351" s="219" t="s">
        <v>445</v>
      </c>
      <c r="G351" s="217"/>
      <c r="H351" s="220">
        <v>6.5250000000000004</v>
      </c>
      <c r="I351" s="221"/>
      <c r="J351" s="217"/>
      <c r="K351" s="217"/>
      <c r="L351" s="222"/>
      <c r="M351" s="223"/>
      <c r="N351" s="224"/>
      <c r="O351" s="224"/>
      <c r="P351" s="224"/>
      <c r="Q351" s="224"/>
      <c r="R351" s="224"/>
      <c r="S351" s="224"/>
      <c r="T351" s="225"/>
      <c r="AT351" s="226" t="s">
        <v>140</v>
      </c>
      <c r="AU351" s="226" t="s">
        <v>83</v>
      </c>
      <c r="AV351" s="12" t="s">
        <v>83</v>
      </c>
      <c r="AW351" s="12" t="s">
        <v>36</v>
      </c>
      <c r="AX351" s="12" t="s">
        <v>73</v>
      </c>
      <c r="AY351" s="226" t="s">
        <v>131</v>
      </c>
    </row>
    <row r="352" spans="2:65" s="12" customFormat="1" x14ac:dyDescent="0.3">
      <c r="B352" s="216"/>
      <c r="C352" s="217"/>
      <c r="D352" s="203" t="s">
        <v>140</v>
      </c>
      <c r="E352" s="218" t="s">
        <v>23</v>
      </c>
      <c r="F352" s="219" t="s">
        <v>446</v>
      </c>
      <c r="G352" s="217"/>
      <c r="H352" s="220">
        <v>3.645</v>
      </c>
      <c r="I352" s="221"/>
      <c r="J352" s="217"/>
      <c r="K352" s="217"/>
      <c r="L352" s="222"/>
      <c r="M352" s="223"/>
      <c r="N352" s="224"/>
      <c r="O352" s="224"/>
      <c r="P352" s="224"/>
      <c r="Q352" s="224"/>
      <c r="R352" s="224"/>
      <c r="S352" s="224"/>
      <c r="T352" s="225"/>
      <c r="AT352" s="226" t="s">
        <v>140</v>
      </c>
      <c r="AU352" s="226" t="s">
        <v>83</v>
      </c>
      <c r="AV352" s="12" t="s">
        <v>83</v>
      </c>
      <c r="AW352" s="12" t="s">
        <v>36</v>
      </c>
      <c r="AX352" s="12" t="s">
        <v>73</v>
      </c>
      <c r="AY352" s="226" t="s">
        <v>131</v>
      </c>
    </row>
    <row r="353" spans="2:65" s="12" customFormat="1" x14ac:dyDescent="0.3">
      <c r="B353" s="216"/>
      <c r="C353" s="217"/>
      <c r="D353" s="203" t="s">
        <v>140</v>
      </c>
      <c r="E353" s="218" t="s">
        <v>23</v>
      </c>
      <c r="F353" s="219" t="s">
        <v>447</v>
      </c>
      <c r="G353" s="217"/>
      <c r="H353" s="220">
        <v>3.54</v>
      </c>
      <c r="I353" s="221"/>
      <c r="J353" s="217"/>
      <c r="K353" s="217"/>
      <c r="L353" s="222"/>
      <c r="M353" s="223"/>
      <c r="N353" s="224"/>
      <c r="O353" s="224"/>
      <c r="P353" s="224"/>
      <c r="Q353" s="224"/>
      <c r="R353" s="224"/>
      <c r="S353" s="224"/>
      <c r="T353" s="225"/>
      <c r="AT353" s="226" t="s">
        <v>140</v>
      </c>
      <c r="AU353" s="226" t="s">
        <v>83</v>
      </c>
      <c r="AV353" s="12" t="s">
        <v>83</v>
      </c>
      <c r="AW353" s="12" t="s">
        <v>36</v>
      </c>
      <c r="AX353" s="12" t="s">
        <v>73</v>
      </c>
      <c r="AY353" s="226" t="s">
        <v>131</v>
      </c>
    </row>
    <row r="354" spans="2:65" s="1" customFormat="1" ht="16.5" customHeight="1" x14ac:dyDescent="0.3">
      <c r="B354" s="40"/>
      <c r="C354" s="238" t="s">
        <v>448</v>
      </c>
      <c r="D354" s="238" t="s">
        <v>210</v>
      </c>
      <c r="E354" s="239" t="s">
        <v>449</v>
      </c>
      <c r="F354" s="240" t="s">
        <v>450</v>
      </c>
      <c r="G354" s="241" t="s">
        <v>146</v>
      </c>
      <c r="H354" s="242">
        <v>380.07499999999999</v>
      </c>
      <c r="I354" s="243"/>
      <c r="J354" s="244">
        <f>ROUND(I354*H354,2)</f>
        <v>0</v>
      </c>
      <c r="K354" s="240" t="s">
        <v>23</v>
      </c>
      <c r="L354" s="245"/>
      <c r="M354" s="246" t="s">
        <v>23</v>
      </c>
      <c r="N354" s="247" t="s">
        <v>44</v>
      </c>
      <c r="O354" s="41"/>
      <c r="P354" s="200">
        <f>O354*H354</f>
        <v>0</v>
      </c>
      <c r="Q354" s="200">
        <v>0</v>
      </c>
      <c r="R354" s="200">
        <f>Q354*H354</f>
        <v>0</v>
      </c>
      <c r="S354" s="200">
        <v>0</v>
      </c>
      <c r="T354" s="201">
        <f>S354*H354</f>
        <v>0</v>
      </c>
      <c r="AR354" s="23" t="s">
        <v>262</v>
      </c>
      <c r="AT354" s="23" t="s">
        <v>210</v>
      </c>
      <c r="AU354" s="23" t="s">
        <v>83</v>
      </c>
      <c r="AY354" s="23" t="s">
        <v>131</v>
      </c>
      <c r="BE354" s="202">
        <f>IF(N354="základní",J354,0)</f>
        <v>0</v>
      </c>
      <c r="BF354" s="202">
        <f>IF(N354="snížená",J354,0)</f>
        <v>0</v>
      </c>
      <c r="BG354" s="202">
        <f>IF(N354="zákl. přenesená",J354,0)</f>
        <v>0</v>
      </c>
      <c r="BH354" s="202">
        <f>IF(N354="sníž. přenesená",J354,0)</f>
        <v>0</v>
      </c>
      <c r="BI354" s="202">
        <f>IF(N354="nulová",J354,0)</f>
        <v>0</v>
      </c>
      <c r="BJ354" s="23" t="s">
        <v>81</v>
      </c>
      <c r="BK354" s="202">
        <f>ROUND(I354*H354,2)</f>
        <v>0</v>
      </c>
      <c r="BL354" s="23" t="s">
        <v>206</v>
      </c>
      <c r="BM354" s="23" t="s">
        <v>451</v>
      </c>
    </row>
    <row r="355" spans="2:65" s="1" customFormat="1" x14ac:dyDescent="0.3">
      <c r="B355" s="40"/>
      <c r="C355" s="62"/>
      <c r="D355" s="203" t="s">
        <v>139</v>
      </c>
      <c r="E355" s="62"/>
      <c r="F355" s="204" t="s">
        <v>450</v>
      </c>
      <c r="G355" s="62"/>
      <c r="H355" s="62"/>
      <c r="I355" s="162"/>
      <c r="J355" s="62"/>
      <c r="K355" s="62"/>
      <c r="L355" s="60"/>
      <c r="M355" s="205"/>
      <c r="N355" s="41"/>
      <c r="O355" s="41"/>
      <c r="P355" s="41"/>
      <c r="Q355" s="41"/>
      <c r="R355" s="41"/>
      <c r="S355" s="41"/>
      <c r="T355" s="77"/>
      <c r="AT355" s="23" t="s">
        <v>139</v>
      </c>
      <c r="AU355" s="23" t="s">
        <v>83</v>
      </c>
    </row>
    <row r="356" spans="2:65" s="1" customFormat="1" ht="25.5" customHeight="1" x14ac:dyDescent="0.3">
      <c r="B356" s="40"/>
      <c r="C356" s="191" t="s">
        <v>298</v>
      </c>
      <c r="D356" s="191" t="s">
        <v>134</v>
      </c>
      <c r="E356" s="192" t="s">
        <v>452</v>
      </c>
      <c r="F356" s="193" t="s">
        <v>453</v>
      </c>
      <c r="G356" s="194" t="s">
        <v>454</v>
      </c>
      <c r="H356" s="195">
        <v>1900.74</v>
      </c>
      <c r="I356" s="196"/>
      <c r="J356" s="197">
        <f>ROUND(I356*H356,2)</f>
        <v>0</v>
      </c>
      <c r="K356" s="193" t="s">
        <v>23</v>
      </c>
      <c r="L356" s="60"/>
      <c r="M356" s="198" t="s">
        <v>23</v>
      </c>
      <c r="N356" s="199" t="s">
        <v>44</v>
      </c>
      <c r="O356" s="41"/>
      <c r="P356" s="200">
        <f>O356*H356</f>
        <v>0</v>
      </c>
      <c r="Q356" s="200">
        <v>0</v>
      </c>
      <c r="R356" s="200">
        <f>Q356*H356</f>
        <v>0</v>
      </c>
      <c r="S356" s="200">
        <v>0</v>
      </c>
      <c r="T356" s="201">
        <f>S356*H356</f>
        <v>0</v>
      </c>
      <c r="AR356" s="23" t="s">
        <v>206</v>
      </c>
      <c r="AT356" s="23" t="s">
        <v>134</v>
      </c>
      <c r="AU356" s="23" t="s">
        <v>83</v>
      </c>
      <c r="AY356" s="23" t="s">
        <v>131</v>
      </c>
      <c r="BE356" s="202">
        <f>IF(N356="základní",J356,0)</f>
        <v>0</v>
      </c>
      <c r="BF356" s="202">
        <f>IF(N356="snížená",J356,0)</f>
        <v>0</v>
      </c>
      <c r="BG356" s="202">
        <f>IF(N356="zákl. přenesená",J356,0)</f>
        <v>0</v>
      </c>
      <c r="BH356" s="202">
        <f>IF(N356="sníž. přenesená",J356,0)</f>
        <v>0</v>
      </c>
      <c r="BI356" s="202">
        <f>IF(N356="nulová",J356,0)</f>
        <v>0</v>
      </c>
      <c r="BJ356" s="23" t="s">
        <v>81</v>
      </c>
      <c r="BK356" s="202">
        <f>ROUND(I356*H356,2)</f>
        <v>0</v>
      </c>
      <c r="BL356" s="23" t="s">
        <v>206</v>
      </c>
      <c r="BM356" s="23" t="s">
        <v>455</v>
      </c>
    </row>
    <row r="357" spans="2:65" s="1" customFormat="1" ht="36" x14ac:dyDescent="0.3">
      <c r="B357" s="40"/>
      <c r="C357" s="62"/>
      <c r="D357" s="203" t="s">
        <v>139</v>
      </c>
      <c r="E357" s="62"/>
      <c r="F357" s="204" t="s">
        <v>456</v>
      </c>
      <c r="G357" s="62"/>
      <c r="H357" s="62"/>
      <c r="I357" s="162"/>
      <c r="J357" s="62"/>
      <c r="K357" s="62"/>
      <c r="L357" s="60"/>
      <c r="M357" s="205"/>
      <c r="N357" s="41"/>
      <c r="O357" s="41"/>
      <c r="P357" s="41"/>
      <c r="Q357" s="41"/>
      <c r="R357" s="41"/>
      <c r="S357" s="41"/>
      <c r="T357" s="77"/>
      <c r="AT357" s="23" t="s">
        <v>139</v>
      </c>
      <c r="AU357" s="23" t="s">
        <v>83</v>
      </c>
    </row>
    <row r="358" spans="2:65" s="11" customFormat="1" x14ac:dyDescent="0.3">
      <c r="B358" s="206"/>
      <c r="C358" s="207"/>
      <c r="D358" s="203" t="s">
        <v>140</v>
      </c>
      <c r="E358" s="208" t="s">
        <v>23</v>
      </c>
      <c r="F358" s="209" t="s">
        <v>457</v>
      </c>
      <c r="G358" s="207"/>
      <c r="H358" s="208" t="s">
        <v>23</v>
      </c>
      <c r="I358" s="210"/>
      <c r="J358" s="207"/>
      <c r="K358" s="207"/>
      <c r="L358" s="211"/>
      <c r="M358" s="212"/>
      <c r="N358" s="213"/>
      <c r="O358" s="213"/>
      <c r="P358" s="213"/>
      <c r="Q358" s="213"/>
      <c r="R358" s="213"/>
      <c r="S358" s="213"/>
      <c r="T358" s="214"/>
      <c r="AT358" s="215" t="s">
        <v>140</v>
      </c>
      <c r="AU358" s="215" t="s">
        <v>83</v>
      </c>
      <c r="AV358" s="11" t="s">
        <v>81</v>
      </c>
      <c r="AW358" s="11" t="s">
        <v>36</v>
      </c>
      <c r="AX358" s="11" t="s">
        <v>73</v>
      </c>
      <c r="AY358" s="215" t="s">
        <v>131</v>
      </c>
    </row>
    <row r="359" spans="2:65" s="12" customFormat="1" x14ac:dyDescent="0.3">
      <c r="B359" s="216"/>
      <c r="C359" s="217"/>
      <c r="D359" s="203" t="s">
        <v>140</v>
      </c>
      <c r="E359" s="218" t="s">
        <v>23</v>
      </c>
      <c r="F359" s="219" t="s">
        <v>458</v>
      </c>
      <c r="G359" s="217"/>
      <c r="H359" s="220">
        <v>1900.74</v>
      </c>
      <c r="I359" s="221"/>
      <c r="J359" s="217"/>
      <c r="K359" s="217"/>
      <c r="L359" s="222"/>
      <c r="M359" s="223"/>
      <c r="N359" s="224"/>
      <c r="O359" s="224"/>
      <c r="P359" s="224"/>
      <c r="Q359" s="224"/>
      <c r="R359" s="224"/>
      <c r="S359" s="224"/>
      <c r="T359" s="225"/>
      <c r="AT359" s="226" t="s">
        <v>140</v>
      </c>
      <c r="AU359" s="226" t="s">
        <v>83</v>
      </c>
      <c r="AV359" s="12" t="s">
        <v>83</v>
      </c>
      <c r="AW359" s="12" t="s">
        <v>36</v>
      </c>
      <c r="AX359" s="12" t="s">
        <v>73</v>
      </c>
      <c r="AY359" s="226" t="s">
        <v>131</v>
      </c>
    </row>
    <row r="360" spans="2:65" s="1" customFormat="1" ht="25.5" customHeight="1" x14ac:dyDescent="0.3">
      <c r="B360" s="40"/>
      <c r="C360" s="238" t="s">
        <v>459</v>
      </c>
      <c r="D360" s="238" t="s">
        <v>210</v>
      </c>
      <c r="E360" s="239" t="s">
        <v>460</v>
      </c>
      <c r="F360" s="240" t="s">
        <v>461</v>
      </c>
      <c r="G360" s="241" t="s">
        <v>454</v>
      </c>
      <c r="H360" s="242">
        <v>1995.777</v>
      </c>
      <c r="I360" s="243"/>
      <c r="J360" s="244">
        <f>ROUND(I360*H360,2)</f>
        <v>0</v>
      </c>
      <c r="K360" s="240" t="s">
        <v>23</v>
      </c>
      <c r="L360" s="245"/>
      <c r="M360" s="246" t="s">
        <v>23</v>
      </c>
      <c r="N360" s="247" t="s">
        <v>44</v>
      </c>
      <c r="O360" s="41"/>
      <c r="P360" s="200">
        <f>O360*H360</f>
        <v>0</v>
      </c>
      <c r="Q360" s="200">
        <v>0</v>
      </c>
      <c r="R360" s="200">
        <f>Q360*H360</f>
        <v>0</v>
      </c>
      <c r="S360" s="200">
        <v>0</v>
      </c>
      <c r="T360" s="201">
        <f>S360*H360</f>
        <v>0</v>
      </c>
      <c r="AR360" s="23" t="s">
        <v>262</v>
      </c>
      <c r="AT360" s="23" t="s">
        <v>210</v>
      </c>
      <c r="AU360" s="23" t="s">
        <v>83</v>
      </c>
      <c r="AY360" s="23" t="s">
        <v>131</v>
      </c>
      <c r="BE360" s="202">
        <f>IF(N360="základní",J360,0)</f>
        <v>0</v>
      </c>
      <c r="BF360" s="202">
        <f>IF(N360="snížená",J360,0)</f>
        <v>0</v>
      </c>
      <c r="BG360" s="202">
        <f>IF(N360="zákl. přenesená",J360,0)</f>
        <v>0</v>
      </c>
      <c r="BH360" s="202">
        <f>IF(N360="sníž. přenesená",J360,0)</f>
        <v>0</v>
      </c>
      <c r="BI360" s="202">
        <f>IF(N360="nulová",J360,0)</f>
        <v>0</v>
      </c>
      <c r="BJ360" s="23" t="s">
        <v>81</v>
      </c>
      <c r="BK360" s="202">
        <f>ROUND(I360*H360,2)</f>
        <v>0</v>
      </c>
      <c r="BL360" s="23" t="s">
        <v>206</v>
      </c>
      <c r="BM360" s="23" t="s">
        <v>462</v>
      </c>
    </row>
    <row r="361" spans="2:65" s="1" customFormat="1" x14ac:dyDescent="0.3">
      <c r="B361" s="40"/>
      <c r="C361" s="62"/>
      <c r="D361" s="203" t="s">
        <v>139</v>
      </c>
      <c r="E361" s="62"/>
      <c r="F361" s="204" t="s">
        <v>461</v>
      </c>
      <c r="G361" s="62"/>
      <c r="H361" s="62"/>
      <c r="I361" s="162"/>
      <c r="J361" s="62"/>
      <c r="K361" s="62"/>
      <c r="L361" s="60"/>
      <c r="M361" s="205"/>
      <c r="N361" s="41"/>
      <c r="O361" s="41"/>
      <c r="P361" s="41"/>
      <c r="Q361" s="41"/>
      <c r="R361" s="41"/>
      <c r="S361" s="41"/>
      <c r="T361" s="77"/>
      <c r="AT361" s="23" t="s">
        <v>139</v>
      </c>
      <c r="AU361" s="23" t="s">
        <v>83</v>
      </c>
    </row>
    <row r="362" spans="2:65" s="1" customFormat="1" ht="25.5" customHeight="1" x14ac:dyDescent="0.3">
      <c r="B362" s="40"/>
      <c r="C362" s="191" t="s">
        <v>301</v>
      </c>
      <c r="D362" s="191" t="s">
        <v>134</v>
      </c>
      <c r="E362" s="192" t="s">
        <v>463</v>
      </c>
      <c r="F362" s="193" t="s">
        <v>464</v>
      </c>
      <c r="G362" s="194" t="s">
        <v>454</v>
      </c>
      <c r="H362" s="195">
        <v>32</v>
      </c>
      <c r="I362" s="196"/>
      <c r="J362" s="197">
        <f>ROUND(I362*H362,2)</f>
        <v>0</v>
      </c>
      <c r="K362" s="193" t="s">
        <v>23</v>
      </c>
      <c r="L362" s="60"/>
      <c r="M362" s="198" t="s">
        <v>23</v>
      </c>
      <c r="N362" s="199" t="s">
        <v>44</v>
      </c>
      <c r="O362" s="41"/>
      <c r="P362" s="200">
        <f>O362*H362</f>
        <v>0</v>
      </c>
      <c r="Q362" s="200">
        <v>0</v>
      </c>
      <c r="R362" s="200">
        <f>Q362*H362</f>
        <v>0</v>
      </c>
      <c r="S362" s="200">
        <v>0</v>
      </c>
      <c r="T362" s="201">
        <f>S362*H362</f>
        <v>0</v>
      </c>
      <c r="AR362" s="23" t="s">
        <v>206</v>
      </c>
      <c r="AT362" s="23" t="s">
        <v>134</v>
      </c>
      <c r="AU362" s="23" t="s">
        <v>83</v>
      </c>
      <c r="AY362" s="23" t="s">
        <v>131</v>
      </c>
      <c r="BE362" s="202">
        <f>IF(N362="základní",J362,0)</f>
        <v>0</v>
      </c>
      <c r="BF362" s="202">
        <f>IF(N362="snížená",J362,0)</f>
        <v>0</v>
      </c>
      <c r="BG362" s="202">
        <f>IF(N362="zákl. přenesená",J362,0)</f>
        <v>0</v>
      </c>
      <c r="BH362" s="202">
        <f>IF(N362="sníž. přenesená",J362,0)</f>
        <v>0</v>
      </c>
      <c r="BI362" s="202">
        <f>IF(N362="nulová",J362,0)</f>
        <v>0</v>
      </c>
      <c r="BJ362" s="23" t="s">
        <v>81</v>
      </c>
      <c r="BK362" s="202">
        <f>ROUND(I362*H362,2)</f>
        <v>0</v>
      </c>
      <c r="BL362" s="23" t="s">
        <v>206</v>
      </c>
      <c r="BM362" s="23" t="s">
        <v>465</v>
      </c>
    </row>
    <row r="363" spans="2:65" s="1" customFormat="1" ht="24" x14ac:dyDescent="0.3">
      <c r="B363" s="40"/>
      <c r="C363" s="62"/>
      <c r="D363" s="203" t="s">
        <v>139</v>
      </c>
      <c r="E363" s="62"/>
      <c r="F363" s="204" t="s">
        <v>466</v>
      </c>
      <c r="G363" s="62"/>
      <c r="H363" s="62"/>
      <c r="I363" s="162"/>
      <c r="J363" s="62"/>
      <c r="K363" s="62"/>
      <c r="L363" s="60"/>
      <c r="M363" s="205"/>
      <c r="N363" s="41"/>
      <c r="O363" s="41"/>
      <c r="P363" s="41"/>
      <c r="Q363" s="41"/>
      <c r="R363" s="41"/>
      <c r="S363" s="41"/>
      <c r="T363" s="77"/>
      <c r="AT363" s="23" t="s">
        <v>139</v>
      </c>
      <c r="AU363" s="23" t="s">
        <v>83</v>
      </c>
    </row>
    <row r="364" spans="2:65" s="11" customFormat="1" x14ac:dyDescent="0.3">
      <c r="B364" s="206"/>
      <c r="C364" s="207"/>
      <c r="D364" s="203" t="s">
        <v>140</v>
      </c>
      <c r="E364" s="208" t="s">
        <v>23</v>
      </c>
      <c r="F364" s="209" t="s">
        <v>467</v>
      </c>
      <c r="G364" s="207"/>
      <c r="H364" s="208" t="s">
        <v>23</v>
      </c>
      <c r="I364" s="210"/>
      <c r="J364" s="207"/>
      <c r="K364" s="207"/>
      <c r="L364" s="211"/>
      <c r="M364" s="212"/>
      <c r="N364" s="213"/>
      <c r="O364" s="213"/>
      <c r="P364" s="213"/>
      <c r="Q364" s="213"/>
      <c r="R364" s="213"/>
      <c r="S364" s="213"/>
      <c r="T364" s="214"/>
      <c r="AT364" s="215" t="s">
        <v>140</v>
      </c>
      <c r="AU364" s="215" t="s">
        <v>83</v>
      </c>
      <c r="AV364" s="11" t="s">
        <v>81</v>
      </c>
      <c r="AW364" s="11" t="s">
        <v>36</v>
      </c>
      <c r="AX364" s="11" t="s">
        <v>73</v>
      </c>
      <c r="AY364" s="215" t="s">
        <v>131</v>
      </c>
    </row>
    <row r="365" spans="2:65" s="12" customFormat="1" x14ac:dyDescent="0.3">
      <c r="B365" s="216"/>
      <c r="C365" s="217"/>
      <c r="D365" s="203" t="s">
        <v>140</v>
      </c>
      <c r="E365" s="218" t="s">
        <v>23</v>
      </c>
      <c r="F365" s="219" t="s">
        <v>468</v>
      </c>
      <c r="G365" s="217"/>
      <c r="H365" s="220">
        <v>32</v>
      </c>
      <c r="I365" s="221"/>
      <c r="J365" s="217"/>
      <c r="K365" s="217"/>
      <c r="L365" s="222"/>
      <c r="M365" s="223"/>
      <c r="N365" s="224"/>
      <c r="O365" s="224"/>
      <c r="P365" s="224"/>
      <c r="Q365" s="224"/>
      <c r="R365" s="224"/>
      <c r="S365" s="224"/>
      <c r="T365" s="225"/>
      <c r="AT365" s="226" t="s">
        <v>140</v>
      </c>
      <c r="AU365" s="226" t="s">
        <v>83</v>
      </c>
      <c r="AV365" s="12" t="s">
        <v>83</v>
      </c>
      <c r="AW365" s="12" t="s">
        <v>36</v>
      </c>
      <c r="AX365" s="12" t="s">
        <v>73</v>
      </c>
      <c r="AY365" s="226" t="s">
        <v>131</v>
      </c>
    </row>
    <row r="366" spans="2:65" s="1" customFormat="1" ht="25.5" customHeight="1" x14ac:dyDescent="0.3">
      <c r="B366" s="40"/>
      <c r="C366" s="191" t="s">
        <v>469</v>
      </c>
      <c r="D366" s="191" t="s">
        <v>134</v>
      </c>
      <c r="E366" s="192" t="s">
        <v>470</v>
      </c>
      <c r="F366" s="193" t="s">
        <v>471</v>
      </c>
      <c r="G366" s="194" t="s">
        <v>454</v>
      </c>
      <c r="H366" s="195">
        <v>32.5</v>
      </c>
      <c r="I366" s="196"/>
      <c r="J366" s="197">
        <f>ROUND(I366*H366,2)</f>
        <v>0</v>
      </c>
      <c r="K366" s="193" t="s">
        <v>23</v>
      </c>
      <c r="L366" s="60"/>
      <c r="M366" s="198" t="s">
        <v>23</v>
      </c>
      <c r="N366" s="199" t="s">
        <v>44</v>
      </c>
      <c r="O366" s="41"/>
      <c r="P366" s="200">
        <f>O366*H366</f>
        <v>0</v>
      </c>
      <c r="Q366" s="200">
        <v>0</v>
      </c>
      <c r="R366" s="200">
        <f>Q366*H366</f>
        <v>0</v>
      </c>
      <c r="S366" s="200">
        <v>0</v>
      </c>
      <c r="T366" s="201">
        <f>S366*H366</f>
        <v>0</v>
      </c>
      <c r="AR366" s="23" t="s">
        <v>206</v>
      </c>
      <c r="AT366" s="23" t="s">
        <v>134</v>
      </c>
      <c r="AU366" s="23" t="s">
        <v>83</v>
      </c>
      <c r="AY366" s="23" t="s">
        <v>131</v>
      </c>
      <c r="BE366" s="202">
        <f>IF(N366="základní",J366,0)</f>
        <v>0</v>
      </c>
      <c r="BF366" s="202">
        <f>IF(N366="snížená",J366,0)</f>
        <v>0</v>
      </c>
      <c r="BG366" s="202">
        <f>IF(N366="zákl. přenesená",J366,0)</f>
        <v>0</v>
      </c>
      <c r="BH366" s="202">
        <f>IF(N366="sníž. přenesená",J366,0)</f>
        <v>0</v>
      </c>
      <c r="BI366" s="202">
        <f>IF(N366="nulová",J366,0)</f>
        <v>0</v>
      </c>
      <c r="BJ366" s="23" t="s">
        <v>81</v>
      </c>
      <c r="BK366" s="202">
        <f>ROUND(I366*H366,2)</f>
        <v>0</v>
      </c>
      <c r="BL366" s="23" t="s">
        <v>206</v>
      </c>
      <c r="BM366" s="23" t="s">
        <v>472</v>
      </c>
    </row>
    <row r="367" spans="2:65" s="1" customFormat="1" ht="24" x14ac:dyDescent="0.3">
      <c r="B367" s="40"/>
      <c r="C367" s="62"/>
      <c r="D367" s="203" t="s">
        <v>139</v>
      </c>
      <c r="E367" s="62"/>
      <c r="F367" s="204" t="s">
        <v>473</v>
      </c>
      <c r="G367" s="62"/>
      <c r="H367" s="62"/>
      <c r="I367" s="162"/>
      <c r="J367" s="62"/>
      <c r="K367" s="62"/>
      <c r="L367" s="60"/>
      <c r="M367" s="205"/>
      <c r="N367" s="41"/>
      <c r="O367" s="41"/>
      <c r="P367" s="41"/>
      <c r="Q367" s="41"/>
      <c r="R367" s="41"/>
      <c r="S367" s="41"/>
      <c r="T367" s="77"/>
      <c r="AT367" s="23" t="s">
        <v>139</v>
      </c>
      <c r="AU367" s="23" t="s">
        <v>83</v>
      </c>
    </row>
    <row r="368" spans="2:65" s="11" customFormat="1" x14ac:dyDescent="0.3">
      <c r="B368" s="206"/>
      <c r="C368" s="207"/>
      <c r="D368" s="203" t="s">
        <v>140</v>
      </c>
      <c r="E368" s="208" t="s">
        <v>23</v>
      </c>
      <c r="F368" s="209" t="s">
        <v>474</v>
      </c>
      <c r="G368" s="207"/>
      <c r="H368" s="208" t="s">
        <v>23</v>
      </c>
      <c r="I368" s="210"/>
      <c r="J368" s="207"/>
      <c r="K368" s="207"/>
      <c r="L368" s="211"/>
      <c r="M368" s="212"/>
      <c r="N368" s="213"/>
      <c r="O368" s="213"/>
      <c r="P368" s="213"/>
      <c r="Q368" s="213"/>
      <c r="R368" s="213"/>
      <c r="S368" s="213"/>
      <c r="T368" s="214"/>
      <c r="AT368" s="215" t="s">
        <v>140</v>
      </c>
      <c r="AU368" s="215" t="s">
        <v>83</v>
      </c>
      <c r="AV368" s="11" t="s">
        <v>81</v>
      </c>
      <c r="AW368" s="11" t="s">
        <v>36</v>
      </c>
      <c r="AX368" s="11" t="s">
        <v>73</v>
      </c>
      <c r="AY368" s="215" t="s">
        <v>131</v>
      </c>
    </row>
    <row r="369" spans="2:65" s="12" customFormat="1" x14ac:dyDescent="0.3">
      <c r="B369" s="216"/>
      <c r="C369" s="217"/>
      <c r="D369" s="203" t="s">
        <v>140</v>
      </c>
      <c r="E369" s="218" t="s">
        <v>23</v>
      </c>
      <c r="F369" s="219" t="s">
        <v>475</v>
      </c>
      <c r="G369" s="217"/>
      <c r="H369" s="220">
        <v>32.5</v>
      </c>
      <c r="I369" s="221"/>
      <c r="J369" s="217"/>
      <c r="K369" s="217"/>
      <c r="L369" s="222"/>
      <c r="M369" s="223"/>
      <c r="N369" s="224"/>
      <c r="O369" s="224"/>
      <c r="P369" s="224"/>
      <c r="Q369" s="224"/>
      <c r="R369" s="224"/>
      <c r="S369" s="224"/>
      <c r="T369" s="225"/>
      <c r="AT369" s="226" t="s">
        <v>140</v>
      </c>
      <c r="AU369" s="226" t="s">
        <v>83</v>
      </c>
      <c r="AV369" s="12" t="s">
        <v>83</v>
      </c>
      <c r="AW369" s="12" t="s">
        <v>36</v>
      </c>
      <c r="AX369" s="12" t="s">
        <v>73</v>
      </c>
      <c r="AY369" s="226" t="s">
        <v>131</v>
      </c>
    </row>
    <row r="370" spans="2:65" s="1" customFormat="1" ht="25.5" customHeight="1" x14ac:dyDescent="0.3">
      <c r="B370" s="40"/>
      <c r="C370" s="191" t="s">
        <v>306</v>
      </c>
      <c r="D370" s="191" t="s">
        <v>134</v>
      </c>
      <c r="E370" s="192" t="s">
        <v>476</v>
      </c>
      <c r="F370" s="193" t="s">
        <v>477</v>
      </c>
      <c r="G370" s="194" t="s">
        <v>454</v>
      </c>
      <c r="H370" s="195">
        <v>7.5</v>
      </c>
      <c r="I370" s="196"/>
      <c r="J370" s="197">
        <f>ROUND(I370*H370,2)</f>
        <v>0</v>
      </c>
      <c r="K370" s="193" t="s">
        <v>23</v>
      </c>
      <c r="L370" s="60"/>
      <c r="M370" s="198" t="s">
        <v>23</v>
      </c>
      <c r="N370" s="199" t="s">
        <v>44</v>
      </c>
      <c r="O370" s="41"/>
      <c r="P370" s="200">
        <f>O370*H370</f>
        <v>0</v>
      </c>
      <c r="Q370" s="200">
        <v>0</v>
      </c>
      <c r="R370" s="200">
        <f>Q370*H370</f>
        <v>0</v>
      </c>
      <c r="S370" s="200">
        <v>0</v>
      </c>
      <c r="T370" s="201">
        <f>S370*H370</f>
        <v>0</v>
      </c>
      <c r="AR370" s="23" t="s">
        <v>206</v>
      </c>
      <c r="AT370" s="23" t="s">
        <v>134</v>
      </c>
      <c r="AU370" s="23" t="s">
        <v>83</v>
      </c>
      <c r="AY370" s="23" t="s">
        <v>131</v>
      </c>
      <c r="BE370" s="202">
        <f>IF(N370="základní",J370,0)</f>
        <v>0</v>
      </c>
      <c r="BF370" s="202">
        <f>IF(N370="snížená",J370,0)</f>
        <v>0</v>
      </c>
      <c r="BG370" s="202">
        <f>IF(N370="zákl. přenesená",J370,0)</f>
        <v>0</v>
      </c>
      <c r="BH370" s="202">
        <f>IF(N370="sníž. přenesená",J370,0)</f>
        <v>0</v>
      </c>
      <c r="BI370" s="202">
        <f>IF(N370="nulová",J370,0)</f>
        <v>0</v>
      </c>
      <c r="BJ370" s="23" t="s">
        <v>81</v>
      </c>
      <c r="BK370" s="202">
        <f>ROUND(I370*H370,2)</f>
        <v>0</v>
      </c>
      <c r="BL370" s="23" t="s">
        <v>206</v>
      </c>
      <c r="BM370" s="23" t="s">
        <v>478</v>
      </c>
    </row>
    <row r="371" spans="2:65" s="1" customFormat="1" ht="24" x14ac:dyDescent="0.3">
      <c r="B371" s="40"/>
      <c r="C371" s="62"/>
      <c r="D371" s="203" t="s">
        <v>139</v>
      </c>
      <c r="E371" s="62"/>
      <c r="F371" s="204" t="s">
        <v>479</v>
      </c>
      <c r="G371" s="62"/>
      <c r="H371" s="62"/>
      <c r="I371" s="162"/>
      <c r="J371" s="62"/>
      <c r="K371" s="62"/>
      <c r="L371" s="60"/>
      <c r="M371" s="205"/>
      <c r="N371" s="41"/>
      <c r="O371" s="41"/>
      <c r="P371" s="41"/>
      <c r="Q371" s="41"/>
      <c r="R371" s="41"/>
      <c r="S371" s="41"/>
      <c r="T371" s="77"/>
      <c r="AT371" s="23" t="s">
        <v>139</v>
      </c>
      <c r="AU371" s="23" t="s">
        <v>83</v>
      </c>
    </row>
    <row r="372" spans="2:65" s="11" customFormat="1" x14ac:dyDescent="0.3">
      <c r="B372" s="206"/>
      <c r="C372" s="207"/>
      <c r="D372" s="203" t="s">
        <v>140</v>
      </c>
      <c r="E372" s="208" t="s">
        <v>23</v>
      </c>
      <c r="F372" s="209" t="s">
        <v>480</v>
      </c>
      <c r="G372" s="207"/>
      <c r="H372" s="208" t="s">
        <v>23</v>
      </c>
      <c r="I372" s="210"/>
      <c r="J372" s="207"/>
      <c r="K372" s="207"/>
      <c r="L372" s="211"/>
      <c r="M372" s="212"/>
      <c r="N372" s="213"/>
      <c r="O372" s="213"/>
      <c r="P372" s="213"/>
      <c r="Q372" s="213"/>
      <c r="R372" s="213"/>
      <c r="S372" s="213"/>
      <c r="T372" s="214"/>
      <c r="AT372" s="215" t="s">
        <v>140</v>
      </c>
      <c r="AU372" s="215" t="s">
        <v>83</v>
      </c>
      <c r="AV372" s="11" t="s">
        <v>81</v>
      </c>
      <c r="AW372" s="11" t="s">
        <v>36</v>
      </c>
      <c r="AX372" s="11" t="s">
        <v>73</v>
      </c>
      <c r="AY372" s="215" t="s">
        <v>131</v>
      </c>
    </row>
    <row r="373" spans="2:65" s="12" customFormat="1" x14ac:dyDescent="0.3">
      <c r="B373" s="216"/>
      <c r="C373" s="217"/>
      <c r="D373" s="203" t="s">
        <v>140</v>
      </c>
      <c r="E373" s="218" t="s">
        <v>23</v>
      </c>
      <c r="F373" s="219" t="s">
        <v>481</v>
      </c>
      <c r="G373" s="217"/>
      <c r="H373" s="220">
        <v>7.5</v>
      </c>
      <c r="I373" s="221"/>
      <c r="J373" s="217"/>
      <c r="K373" s="217"/>
      <c r="L373" s="222"/>
      <c r="M373" s="223"/>
      <c r="N373" s="224"/>
      <c r="O373" s="224"/>
      <c r="P373" s="224"/>
      <c r="Q373" s="224"/>
      <c r="R373" s="224"/>
      <c r="S373" s="224"/>
      <c r="T373" s="225"/>
      <c r="AT373" s="226" t="s">
        <v>140</v>
      </c>
      <c r="AU373" s="226" t="s">
        <v>83</v>
      </c>
      <c r="AV373" s="12" t="s">
        <v>83</v>
      </c>
      <c r="AW373" s="12" t="s">
        <v>36</v>
      </c>
      <c r="AX373" s="12" t="s">
        <v>73</v>
      </c>
      <c r="AY373" s="226" t="s">
        <v>131</v>
      </c>
    </row>
    <row r="374" spans="2:65" s="1" customFormat="1" ht="25.5" customHeight="1" x14ac:dyDescent="0.3">
      <c r="B374" s="40"/>
      <c r="C374" s="191" t="s">
        <v>482</v>
      </c>
      <c r="D374" s="191" t="s">
        <v>134</v>
      </c>
      <c r="E374" s="192" t="s">
        <v>483</v>
      </c>
      <c r="F374" s="193" t="s">
        <v>484</v>
      </c>
      <c r="G374" s="194" t="s">
        <v>454</v>
      </c>
      <c r="H374" s="195">
        <v>39.5</v>
      </c>
      <c r="I374" s="196"/>
      <c r="J374" s="197">
        <f>ROUND(I374*H374,2)</f>
        <v>0</v>
      </c>
      <c r="K374" s="193" t="s">
        <v>23</v>
      </c>
      <c r="L374" s="60"/>
      <c r="M374" s="198" t="s">
        <v>23</v>
      </c>
      <c r="N374" s="199" t="s">
        <v>44</v>
      </c>
      <c r="O374" s="41"/>
      <c r="P374" s="200">
        <f>O374*H374</f>
        <v>0</v>
      </c>
      <c r="Q374" s="200">
        <v>0</v>
      </c>
      <c r="R374" s="200">
        <f>Q374*H374</f>
        <v>0</v>
      </c>
      <c r="S374" s="200">
        <v>0</v>
      </c>
      <c r="T374" s="201">
        <f>S374*H374</f>
        <v>0</v>
      </c>
      <c r="AR374" s="23" t="s">
        <v>206</v>
      </c>
      <c r="AT374" s="23" t="s">
        <v>134</v>
      </c>
      <c r="AU374" s="23" t="s">
        <v>83</v>
      </c>
      <c r="AY374" s="23" t="s">
        <v>131</v>
      </c>
      <c r="BE374" s="202">
        <f>IF(N374="základní",J374,0)</f>
        <v>0</v>
      </c>
      <c r="BF374" s="202">
        <f>IF(N374="snížená",J374,0)</f>
        <v>0</v>
      </c>
      <c r="BG374" s="202">
        <f>IF(N374="zákl. přenesená",J374,0)</f>
        <v>0</v>
      </c>
      <c r="BH374" s="202">
        <f>IF(N374="sníž. přenesená",J374,0)</f>
        <v>0</v>
      </c>
      <c r="BI374" s="202">
        <f>IF(N374="nulová",J374,0)</f>
        <v>0</v>
      </c>
      <c r="BJ374" s="23" t="s">
        <v>81</v>
      </c>
      <c r="BK374" s="202">
        <f>ROUND(I374*H374,2)</f>
        <v>0</v>
      </c>
      <c r="BL374" s="23" t="s">
        <v>206</v>
      </c>
      <c r="BM374" s="23" t="s">
        <v>485</v>
      </c>
    </row>
    <row r="375" spans="2:65" s="1" customFormat="1" ht="24" x14ac:dyDescent="0.3">
      <c r="B375" s="40"/>
      <c r="C375" s="62"/>
      <c r="D375" s="203" t="s">
        <v>139</v>
      </c>
      <c r="E375" s="62"/>
      <c r="F375" s="204" t="s">
        <v>486</v>
      </c>
      <c r="G375" s="62"/>
      <c r="H375" s="62"/>
      <c r="I375" s="162"/>
      <c r="J375" s="62"/>
      <c r="K375" s="62"/>
      <c r="L375" s="60"/>
      <c r="M375" s="205"/>
      <c r="N375" s="41"/>
      <c r="O375" s="41"/>
      <c r="P375" s="41"/>
      <c r="Q375" s="41"/>
      <c r="R375" s="41"/>
      <c r="S375" s="41"/>
      <c r="T375" s="77"/>
      <c r="AT375" s="23" t="s">
        <v>139</v>
      </c>
      <c r="AU375" s="23" t="s">
        <v>83</v>
      </c>
    </row>
    <row r="376" spans="2:65" s="11" customFormat="1" x14ac:dyDescent="0.3">
      <c r="B376" s="206"/>
      <c r="C376" s="207"/>
      <c r="D376" s="203" t="s">
        <v>140</v>
      </c>
      <c r="E376" s="208" t="s">
        <v>23</v>
      </c>
      <c r="F376" s="209" t="s">
        <v>487</v>
      </c>
      <c r="G376" s="207"/>
      <c r="H376" s="208" t="s">
        <v>23</v>
      </c>
      <c r="I376" s="210"/>
      <c r="J376" s="207"/>
      <c r="K376" s="207"/>
      <c r="L376" s="211"/>
      <c r="M376" s="212"/>
      <c r="N376" s="213"/>
      <c r="O376" s="213"/>
      <c r="P376" s="213"/>
      <c r="Q376" s="213"/>
      <c r="R376" s="213"/>
      <c r="S376" s="213"/>
      <c r="T376" s="214"/>
      <c r="AT376" s="215" t="s">
        <v>140</v>
      </c>
      <c r="AU376" s="215" t="s">
        <v>83</v>
      </c>
      <c r="AV376" s="11" t="s">
        <v>81</v>
      </c>
      <c r="AW376" s="11" t="s">
        <v>36</v>
      </c>
      <c r="AX376" s="11" t="s">
        <v>73</v>
      </c>
      <c r="AY376" s="215" t="s">
        <v>131</v>
      </c>
    </row>
    <row r="377" spans="2:65" s="12" customFormat="1" x14ac:dyDescent="0.3">
      <c r="B377" s="216"/>
      <c r="C377" s="217"/>
      <c r="D377" s="203" t="s">
        <v>140</v>
      </c>
      <c r="E377" s="218" t="s">
        <v>23</v>
      </c>
      <c r="F377" s="219" t="s">
        <v>488</v>
      </c>
      <c r="G377" s="217"/>
      <c r="H377" s="220">
        <v>39.5</v>
      </c>
      <c r="I377" s="221"/>
      <c r="J377" s="217"/>
      <c r="K377" s="217"/>
      <c r="L377" s="222"/>
      <c r="M377" s="223"/>
      <c r="N377" s="224"/>
      <c r="O377" s="224"/>
      <c r="P377" s="224"/>
      <c r="Q377" s="224"/>
      <c r="R377" s="224"/>
      <c r="S377" s="224"/>
      <c r="T377" s="225"/>
      <c r="AT377" s="226" t="s">
        <v>140</v>
      </c>
      <c r="AU377" s="226" t="s">
        <v>83</v>
      </c>
      <c r="AV377" s="12" t="s">
        <v>83</v>
      </c>
      <c r="AW377" s="12" t="s">
        <v>36</v>
      </c>
      <c r="AX377" s="12" t="s">
        <v>73</v>
      </c>
      <c r="AY377" s="226" t="s">
        <v>131</v>
      </c>
    </row>
    <row r="378" spans="2:65" s="1" customFormat="1" ht="25.5" customHeight="1" x14ac:dyDescent="0.3">
      <c r="B378" s="40"/>
      <c r="C378" s="191" t="s">
        <v>310</v>
      </c>
      <c r="D378" s="191" t="s">
        <v>134</v>
      </c>
      <c r="E378" s="192" t="s">
        <v>489</v>
      </c>
      <c r="F378" s="193" t="s">
        <v>490</v>
      </c>
      <c r="G378" s="194" t="s">
        <v>454</v>
      </c>
      <c r="H378" s="195">
        <v>7</v>
      </c>
      <c r="I378" s="196"/>
      <c r="J378" s="197">
        <f>ROUND(I378*H378,2)</f>
        <v>0</v>
      </c>
      <c r="K378" s="193" t="s">
        <v>23</v>
      </c>
      <c r="L378" s="60"/>
      <c r="M378" s="198" t="s">
        <v>23</v>
      </c>
      <c r="N378" s="199" t="s">
        <v>44</v>
      </c>
      <c r="O378" s="41"/>
      <c r="P378" s="200">
        <f>O378*H378</f>
        <v>0</v>
      </c>
      <c r="Q378" s="200">
        <v>0</v>
      </c>
      <c r="R378" s="200">
        <f>Q378*H378</f>
        <v>0</v>
      </c>
      <c r="S378" s="200">
        <v>0</v>
      </c>
      <c r="T378" s="201">
        <f>S378*H378</f>
        <v>0</v>
      </c>
      <c r="AR378" s="23" t="s">
        <v>206</v>
      </c>
      <c r="AT378" s="23" t="s">
        <v>134</v>
      </c>
      <c r="AU378" s="23" t="s">
        <v>83</v>
      </c>
      <c r="AY378" s="23" t="s">
        <v>131</v>
      </c>
      <c r="BE378" s="202">
        <f>IF(N378="základní",J378,0)</f>
        <v>0</v>
      </c>
      <c r="BF378" s="202">
        <f>IF(N378="snížená",J378,0)</f>
        <v>0</v>
      </c>
      <c r="BG378" s="202">
        <f>IF(N378="zákl. přenesená",J378,0)</f>
        <v>0</v>
      </c>
      <c r="BH378" s="202">
        <f>IF(N378="sníž. přenesená",J378,0)</f>
        <v>0</v>
      </c>
      <c r="BI378" s="202">
        <f>IF(N378="nulová",J378,0)</f>
        <v>0</v>
      </c>
      <c r="BJ378" s="23" t="s">
        <v>81</v>
      </c>
      <c r="BK378" s="202">
        <f>ROUND(I378*H378,2)</f>
        <v>0</v>
      </c>
      <c r="BL378" s="23" t="s">
        <v>206</v>
      </c>
      <c r="BM378" s="23" t="s">
        <v>491</v>
      </c>
    </row>
    <row r="379" spans="2:65" s="1" customFormat="1" ht="24" x14ac:dyDescent="0.3">
      <c r="B379" s="40"/>
      <c r="C379" s="62"/>
      <c r="D379" s="203" t="s">
        <v>139</v>
      </c>
      <c r="E379" s="62"/>
      <c r="F379" s="204" t="s">
        <v>492</v>
      </c>
      <c r="G379" s="62"/>
      <c r="H379" s="62"/>
      <c r="I379" s="162"/>
      <c r="J379" s="62"/>
      <c r="K379" s="62"/>
      <c r="L379" s="60"/>
      <c r="M379" s="205"/>
      <c r="N379" s="41"/>
      <c r="O379" s="41"/>
      <c r="P379" s="41"/>
      <c r="Q379" s="41"/>
      <c r="R379" s="41"/>
      <c r="S379" s="41"/>
      <c r="T379" s="77"/>
      <c r="AT379" s="23" t="s">
        <v>139</v>
      </c>
      <c r="AU379" s="23" t="s">
        <v>83</v>
      </c>
    </row>
    <row r="380" spans="2:65" s="11" customFormat="1" x14ac:dyDescent="0.3">
      <c r="B380" s="206"/>
      <c r="C380" s="207"/>
      <c r="D380" s="203" t="s">
        <v>140</v>
      </c>
      <c r="E380" s="208" t="s">
        <v>23</v>
      </c>
      <c r="F380" s="209" t="s">
        <v>493</v>
      </c>
      <c r="G380" s="207"/>
      <c r="H380" s="208" t="s">
        <v>23</v>
      </c>
      <c r="I380" s="210"/>
      <c r="J380" s="207"/>
      <c r="K380" s="207"/>
      <c r="L380" s="211"/>
      <c r="M380" s="212"/>
      <c r="N380" s="213"/>
      <c r="O380" s="213"/>
      <c r="P380" s="213"/>
      <c r="Q380" s="213"/>
      <c r="R380" s="213"/>
      <c r="S380" s="213"/>
      <c r="T380" s="214"/>
      <c r="AT380" s="215" t="s">
        <v>140</v>
      </c>
      <c r="AU380" s="215" t="s">
        <v>83</v>
      </c>
      <c r="AV380" s="11" t="s">
        <v>81</v>
      </c>
      <c r="AW380" s="11" t="s">
        <v>36</v>
      </c>
      <c r="AX380" s="11" t="s">
        <v>73</v>
      </c>
      <c r="AY380" s="215" t="s">
        <v>131</v>
      </c>
    </row>
    <row r="381" spans="2:65" s="12" customFormat="1" x14ac:dyDescent="0.3">
      <c r="B381" s="216"/>
      <c r="C381" s="217"/>
      <c r="D381" s="203" t="s">
        <v>140</v>
      </c>
      <c r="E381" s="218" t="s">
        <v>23</v>
      </c>
      <c r="F381" s="219" t="s">
        <v>494</v>
      </c>
      <c r="G381" s="217"/>
      <c r="H381" s="220">
        <v>7</v>
      </c>
      <c r="I381" s="221"/>
      <c r="J381" s="217"/>
      <c r="K381" s="217"/>
      <c r="L381" s="222"/>
      <c r="M381" s="223"/>
      <c r="N381" s="224"/>
      <c r="O381" s="224"/>
      <c r="P381" s="224"/>
      <c r="Q381" s="224"/>
      <c r="R381" s="224"/>
      <c r="S381" s="224"/>
      <c r="T381" s="225"/>
      <c r="AT381" s="226" t="s">
        <v>140</v>
      </c>
      <c r="AU381" s="226" t="s">
        <v>83</v>
      </c>
      <c r="AV381" s="12" t="s">
        <v>83</v>
      </c>
      <c r="AW381" s="12" t="s">
        <v>36</v>
      </c>
      <c r="AX381" s="12" t="s">
        <v>73</v>
      </c>
      <c r="AY381" s="226" t="s">
        <v>131</v>
      </c>
    </row>
    <row r="382" spans="2:65" s="1" customFormat="1" ht="16.5" customHeight="1" x14ac:dyDescent="0.3">
      <c r="B382" s="40"/>
      <c r="C382" s="191" t="s">
        <v>495</v>
      </c>
      <c r="D382" s="191" t="s">
        <v>134</v>
      </c>
      <c r="E382" s="192" t="s">
        <v>496</v>
      </c>
      <c r="F382" s="193" t="s">
        <v>497</v>
      </c>
      <c r="G382" s="194" t="s">
        <v>146</v>
      </c>
      <c r="H382" s="195">
        <v>316.79000000000002</v>
      </c>
      <c r="I382" s="196"/>
      <c r="J382" s="197">
        <f>ROUND(I382*H382,2)</f>
        <v>0</v>
      </c>
      <c r="K382" s="193" t="s">
        <v>23</v>
      </c>
      <c r="L382" s="60"/>
      <c r="M382" s="198" t="s">
        <v>23</v>
      </c>
      <c r="N382" s="199" t="s">
        <v>44</v>
      </c>
      <c r="O382" s="41"/>
      <c r="P382" s="200">
        <f>O382*H382</f>
        <v>0</v>
      </c>
      <c r="Q382" s="200">
        <v>0</v>
      </c>
      <c r="R382" s="200">
        <f>Q382*H382</f>
        <v>0</v>
      </c>
      <c r="S382" s="200">
        <v>0</v>
      </c>
      <c r="T382" s="201">
        <f>S382*H382</f>
        <v>0</v>
      </c>
      <c r="AR382" s="23" t="s">
        <v>206</v>
      </c>
      <c r="AT382" s="23" t="s">
        <v>134</v>
      </c>
      <c r="AU382" s="23" t="s">
        <v>83</v>
      </c>
      <c r="AY382" s="23" t="s">
        <v>131</v>
      </c>
      <c r="BE382" s="202">
        <f>IF(N382="základní",J382,0)</f>
        <v>0</v>
      </c>
      <c r="BF382" s="202">
        <f>IF(N382="snížená",J382,0)</f>
        <v>0</v>
      </c>
      <c r="BG382" s="202">
        <f>IF(N382="zákl. přenesená",J382,0)</f>
        <v>0</v>
      </c>
      <c r="BH382" s="202">
        <f>IF(N382="sníž. přenesená",J382,0)</f>
        <v>0</v>
      </c>
      <c r="BI382" s="202">
        <f>IF(N382="nulová",J382,0)</f>
        <v>0</v>
      </c>
      <c r="BJ382" s="23" t="s">
        <v>81</v>
      </c>
      <c r="BK382" s="202">
        <f>ROUND(I382*H382,2)</f>
        <v>0</v>
      </c>
      <c r="BL382" s="23" t="s">
        <v>206</v>
      </c>
      <c r="BM382" s="23" t="s">
        <v>498</v>
      </c>
    </row>
    <row r="383" spans="2:65" s="1" customFormat="1" ht="24" x14ac:dyDescent="0.3">
      <c r="B383" s="40"/>
      <c r="C383" s="62"/>
      <c r="D383" s="203" t="s">
        <v>139</v>
      </c>
      <c r="E383" s="62"/>
      <c r="F383" s="204" t="s">
        <v>499</v>
      </c>
      <c r="G383" s="62"/>
      <c r="H383" s="62"/>
      <c r="I383" s="162"/>
      <c r="J383" s="62"/>
      <c r="K383" s="62"/>
      <c r="L383" s="60"/>
      <c r="M383" s="205"/>
      <c r="N383" s="41"/>
      <c r="O383" s="41"/>
      <c r="P383" s="41"/>
      <c r="Q383" s="41"/>
      <c r="R383" s="41"/>
      <c r="S383" s="41"/>
      <c r="T383" s="77"/>
      <c r="AT383" s="23" t="s">
        <v>139</v>
      </c>
      <c r="AU383" s="23" t="s">
        <v>83</v>
      </c>
    </row>
    <row r="384" spans="2:65" s="11" customFormat="1" x14ac:dyDescent="0.3">
      <c r="B384" s="206"/>
      <c r="C384" s="207"/>
      <c r="D384" s="203" t="s">
        <v>140</v>
      </c>
      <c r="E384" s="208" t="s">
        <v>23</v>
      </c>
      <c r="F384" s="209" t="s">
        <v>245</v>
      </c>
      <c r="G384" s="207"/>
      <c r="H384" s="208" t="s">
        <v>23</v>
      </c>
      <c r="I384" s="210"/>
      <c r="J384" s="207"/>
      <c r="K384" s="207"/>
      <c r="L384" s="211"/>
      <c r="M384" s="212"/>
      <c r="N384" s="213"/>
      <c r="O384" s="213"/>
      <c r="P384" s="213"/>
      <c r="Q384" s="213"/>
      <c r="R384" s="213"/>
      <c r="S384" s="213"/>
      <c r="T384" s="214"/>
      <c r="AT384" s="215" t="s">
        <v>140</v>
      </c>
      <c r="AU384" s="215" t="s">
        <v>83</v>
      </c>
      <c r="AV384" s="11" t="s">
        <v>81</v>
      </c>
      <c r="AW384" s="11" t="s">
        <v>36</v>
      </c>
      <c r="AX384" s="11" t="s">
        <v>73</v>
      </c>
      <c r="AY384" s="215" t="s">
        <v>131</v>
      </c>
    </row>
    <row r="385" spans="2:65" s="12" customFormat="1" x14ac:dyDescent="0.3">
      <c r="B385" s="216"/>
      <c r="C385" s="217"/>
      <c r="D385" s="203" t="s">
        <v>140</v>
      </c>
      <c r="E385" s="218" t="s">
        <v>23</v>
      </c>
      <c r="F385" s="219" t="s">
        <v>246</v>
      </c>
      <c r="G385" s="217"/>
      <c r="H385" s="220">
        <v>316.79000000000002</v>
      </c>
      <c r="I385" s="221"/>
      <c r="J385" s="217"/>
      <c r="K385" s="217"/>
      <c r="L385" s="222"/>
      <c r="M385" s="223"/>
      <c r="N385" s="224"/>
      <c r="O385" s="224"/>
      <c r="P385" s="224"/>
      <c r="Q385" s="224"/>
      <c r="R385" s="224"/>
      <c r="S385" s="224"/>
      <c r="T385" s="225"/>
      <c r="AT385" s="226" t="s">
        <v>140</v>
      </c>
      <c r="AU385" s="226" t="s">
        <v>83</v>
      </c>
      <c r="AV385" s="12" t="s">
        <v>83</v>
      </c>
      <c r="AW385" s="12" t="s">
        <v>36</v>
      </c>
      <c r="AX385" s="12" t="s">
        <v>73</v>
      </c>
      <c r="AY385" s="226" t="s">
        <v>131</v>
      </c>
    </row>
    <row r="386" spans="2:65" s="1" customFormat="1" ht="16.5" customHeight="1" x14ac:dyDescent="0.3">
      <c r="B386" s="40"/>
      <c r="C386" s="238" t="s">
        <v>318</v>
      </c>
      <c r="D386" s="238" t="s">
        <v>210</v>
      </c>
      <c r="E386" s="239" t="s">
        <v>500</v>
      </c>
      <c r="F386" s="240" t="s">
        <v>501</v>
      </c>
      <c r="G386" s="241" t="s">
        <v>146</v>
      </c>
      <c r="H386" s="242">
        <v>364.30900000000003</v>
      </c>
      <c r="I386" s="243"/>
      <c r="J386" s="244">
        <f>ROUND(I386*H386,2)</f>
        <v>0</v>
      </c>
      <c r="K386" s="240" t="s">
        <v>23</v>
      </c>
      <c r="L386" s="245"/>
      <c r="M386" s="246" t="s">
        <v>23</v>
      </c>
      <c r="N386" s="247" t="s">
        <v>44</v>
      </c>
      <c r="O386" s="41"/>
      <c r="P386" s="200">
        <f>O386*H386</f>
        <v>0</v>
      </c>
      <c r="Q386" s="200">
        <v>0</v>
      </c>
      <c r="R386" s="200">
        <f>Q386*H386</f>
        <v>0</v>
      </c>
      <c r="S386" s="200">
        <v>0</v>
      </c>
      <c r="T386" s="201">
        <f>S386*H386</f>
        <v>0</v>
      </c>
      <c r="AR386" s="23" t="s">
        <v>262</v>
      </c>
      <c r="AT386" s="23" t="s">
        <v>210</v>
      </c>
      <c r="AU386" s="23" t="s">
        <v>83</v>
      </c>
      <c r="AY386" s="23" t="s">
        <v>131</v>
      </c>
      <c r="BE386" s="202">
        <f>IF(N386="základní",J386,0)</f>
        <v>0</v>
      </c>
      <c r="BF386" s="202">
        <f>IF(N386="snížená",J386,0)</f>
        <v>0</v>
      </c>
      <c r="BG386" s="202">
        <f>IF(N386="zákl. přenesená",J386,0)</f>
        <v>0</v>
      </c>
      <c r="BH386" s="202">
        <f>IF(N386="sníž. přenesená",J386,0)</f>
        <v>0</v>
      </c>
      <c r="BI386" s="202">
        <f>IF(N386="nulová",J386,0)</f>
        <v>0</v>
      </c>
      <c r="BJ386" s="23" t="s">
        <v>81</v>
      </c>
      <c r="BK386" s="202">
        <f>ROUND(I386*H386,2)</f>
        <v>0</v>
      </c>
      <c r="BL386" s="23" t="s">
        <v>206</v>
      </c>
      <c r="BM386" s="23" t="s">
        <v>502</v>
      </c>
    </row>
    <row r="387" spans="2:65" s="1" customFormat="1" x14ac:dyDescent="0.3">
      <c r="B387" s="40"/>
      <c r="C387" s="62"/>
      <c r="D387" s="203" t="s">
        <v>139</v>
      </c>
      <c r="E387" s="62"/>
      <c r="F387" s="204" t="s">
        <v>501</v>
      </c>
      <c r="G387" s="62"/>
      <c r="H387" s="62"/>
      <c r="I387" s="162"/>
      <c r="J387" s="62"/>
      <c r="K387" s="62"/>
      <c r="L387" s="60"/>
      <c r="M387" s="205"/>
      <c r="N387" s="41"/>
      <c r="O387" s="41"/>
      <c r="P387" s="41"/>
      <c r="Q387" s="41"/>
      <c r="R387" s="41"/>
      <c r="S387" s="41"/>
      <c r="T387" s="77"/>
      <c r="AT387" s="23" t="s">
        <v>139</v>
      </c>
      <c r="AU387" s="23" t="s">
        <v>83</v>
      </c>
    </row>
    <row r="388" spans="2:65" s="1" customFormat="1" ht="16.5" customHeight="1" x14ac:dyDescent="0.3">
      <c r="B388" s="40"/>
      <c r="C388" s="191" t="s">
        <v>503</v>
      </c>
      <c r="D388" s="191" t="s">
        <v>134</v>
      </c>
      <c r="E388" s="192" t="s">
        <v>504</v>
      </c>
      <c r="F388" s="193" t="s">
        <v>505</v>
      </c>
      <c r="G388" s="194" t="s">
        <v>506</v>
      </c>
      <c r="H388" s="195">
        <v>1</v>
      </c>
      <c r="I388" s="196"/>
      <c r="J388" s="197">
        <f>ROUND(I388*H388,2)</f>
        <v>0</v>
      </c>
      <c r="K388" s="193" t="s">
        <v>23</v>
      </c>
      <c r="L388" s="60"/>
      <c r="M388" s="198" t="s">
        <v>23</v>
      </c>
      <c r="N388" s="199" t="s">
        <v>44</v>
      </c>
      <c r="O388" s="41"/>
      <c r="P388" s="200">
        <f>O388*H388</f>
        <v>0</v>
      </c>
      <c r="Q388" s="200">
        <v>0</v>
      </c>
      <c r="R388" s="200">
        <f>Q388*H388</f>
        <v>0</v>
      </c>
      <c r="S388" s="200">
        <v>0</v>
      </c>
      <c r="T388" s="201">
        <f>S388*H388</f>
        <v>0</v>
      </c>
      <c r="AR388" s="23" t="s">
        <v>206</v>
      </c>
      <c r="AT388" s="23" t="s">
        <v>134</v>
      </c>
      <c r="AU388" s="23" t="s">
        <v>83</v>
      </c>
      <c r="AY388" s="23" t="s">
        <v>131</v>
      </c>
      <c r="BE388" s="202">
        <f>IF(N388="základní",J388,0)</f>
        <v>0</v>
      </c>
      <c r="BF388" s="202">
        <f>IF(N388="snížená",J388,0)</f>
        <v>0</v>
      </c>
      <c r="BG388" s="202">
        <f>IF(N388="zákl. přenesená",J388,0)</f>
        <v>0</v>
      </c>
      <c r="BH388" s="202">
        <f>IF(N388="sníž. přenesená",J388,0)</f>
        <v>0</v>
      </c>
      <c r="BI388" s="202">
        <f>IF(N388="nulová",J388,0)</f>
        <v>0</v>
      </c>
      <c r="BJ388" s="23" t="s">
        <v>81</v>
      </c>
      <c r="BK388" s="202">
        <f>ROUND(I388*H388,2)</f>
        <v>0</v>
      </c>
      <c r="BL388" s="23" t="s">
        <v>206</v>
      </c>
      <c r="BM388" s="23" t="s">
        <v>507</v>
      </c>
    </row>
    <row r="389" spans="2:65" s="1" customFormat="1" x14ac:dyDescent="0.3">
      <c r="B389" s="40"/>
      <c r="C389" s="62"/>
      <c r="D389" s="203" t="s">
        <v>139</v>
      </c>
      <c r="E389" s="62"/>
      <c r="F389" s="204" t="s">
        <v>505</v>
      </c>
      <c r="G389" s="62"/>
      <c r="H389" s="62"/>
      <c r="I389" s="162"/>
      <c r="J389" s="62"/>
      <c r="K389" s="62"/>
      <c r="L389" s="60"/>
      <c r="M389" s="205"/>
      <c r="N389" s="41"/>
      <c r="O389" s="41"/>
      <c r="P389" s="41"/>
      <c r="Q389" s="41"/>
      <c r="R389" s="41"/>
      <c r="S389" s="41"/>
      <c r="T389" s="77"/>
      <c r="AT389" s="23" t="s">
        <v>139</v>
      </c>
      <c r="AU389" s="23" t="s">
        <v>83</v>
      </c>
    </row>
    <row r="390" spans="2:65" s="1" customFormat="1" ht="16.5" customHeight="1" x14ac:dyDescent="0.3">
      <c r="B390" s="40"/>
      <c r="C390" s="191" t="s">
        <v>323</v>
      </c>
      <c r="D390" s="191" t="s">
        <v>134</v>
      </c>
      <c r="E390" s="192" t="s">
        <v>508</v>
      </c>
      <c r="F390" s="193" t="s">
        <v>509</v>
      </c>
      <c r="G390" s="194" t="s">
        <v>146</v>
      </c>
      <c r="H390" s="195">
        <v>380.14800000000002</v>
      </c>
      <c r="I390" s="196"/>
      <c r="J390" s="197">
        <f>ROUND(I390*H390,2)</f>
        <v>0</v>
      </c>
      <c r="K390" s="193" t="s">
        <v>23</v>
      </c>
      <c r="L390" s="60"/>
      <c r="M390" s="198" t="s">
        <v>23</v>
      </c>
      <c r="N390" s="199" t="s">
        <v>44</v>
      </c>
      <c r="O390" s="41"/>
      <c r="P390" s="200">
        <f>O390*H390</f>
        <v>0</v>
      </c>
      <c r="Q390" s="200">
        <v>0</v>
      </c>
      <c r="R390" s="200">
        <f>Q390*H390</f>
        <v>0</v>
      </c>
      <c r="S390" s="200">
        <v>0</v>
      </c>
      <c r="T390" s="201">
        <f>S390*H390</f>
        <v>0</v>
      </c>
      <c r="AR390" s="23" t="s">
        <v>206</v>
      </c>
      <c r="AT390" s="23" t="s">
        <v>134</v>
      </c>
      <c r="AU390" s="23" t="s">
        <v>83</v>
      </c>
      <c r="AY390" s="23" t="s">
        <v>131</v>
      </c>
      <c r="BE390" s="202">
        <f>IF(N390="základní",J390,0)</f>
        <v>0</v>
      </c>
      <c r="BF390" s="202">
        <f>IF(N390="snížená",J390,0)</f>
        <v>0</v>
      </c>
      <c r="BG390" s="202">
        <f>IF(N390="zákl. přenesená",J390,0)</f>
        <v>0</v>
      </c>
      <c r="BH390" s="202">
        <f>IF(N390="sníž. přenesená",J390,0)</f>
        <v>0</v>
      </c>
      <c r="BI390" s="202">
        <f>IF(N390="nulová",J390,0)</f>
        <v>0</v>
      </c>
      <c r="BJ390" s="23" t="s">
        <v>81</v>
      </c>
      <c r="BK390" s="202">
        <f>ROUND(I390*H390,2)</f>
        <v>0</v>
      </c>
      <c r="BL390" s="23" t="s">
        <v>206</v>
      </c>
      <c r="BM390" s="23" t="s">
        <v>510</v>
      </c>
    </row>
    <row r="391" spans="2:65" s="1" customFormat="1" x14ac:dyDescent="0.3">
      <c r="B391" s="40"/>
      <c r="C391" s="62"/>
      <c r="D391" s="203" t="s">
        <v>139</v>
      </c>
      <c r="E391" s="62"/>
      <c r="F391" s="204" t="s">
        <v>511</v>
      </c>
      <c r="G391" s="62"/>
      <c r="H391" s="62"/>
      <c r="I391" s="162"/>
      <c r="J391" s="62"/>
      <c r="K391" s="62"/>
      <c r="L391" s="60"/>
      <c r="M391" s="205"/>
      <c r="N391" s="41"/>
      <c r="O391" s="41"/>
      <c r="P391" s="41"/>
      <c r="Q391" s="41"/>
      <c r="R391" s="41"/>
      <c r="S391" s="41"/>
      <c r="T391" s="77"/>
      <c r="AT391" s="23" t="s">
        <v>139</v>
      </c>
      <c r="AU391" s="23" t="s">
        <v>83</v>
      </c>
    </row>
    <row r="392" spans="2:65" s="12" customFormat="1" x14ac:dyDescent="0.3">
      <c r="B392" s="216"/>
      <c r="C392" s="217"/>
      <c r="D392" s="203" t="s">
        <v>140</v>
      </c>
      <c r="E392" s="218" t="s">
        <v>23</v>
      </c>
      <c r="F392" s="219" t="s">
        <v>512</v>
      </c>
      <c r="G392" s="217"/>
      <c r="H392" s="220">
        <v>380.14800000000002</v>
      </c>
      <c r="I392" s="221"/>
      <c r="J392" s="217"/>
      <c r="K392" s="217"/>
      <c r="L392" s="222"/>
      <c r="M392" s="223"/>
      <c r="N392" s="224"/>
      <c r="O392" s="224"/>
      <c r="P392" s="224"/>
      <c r="Q392" s="224"/>
      <c r="R392" s="224"/>
      <c r="S392" s="224"/>
      <c r="T392" s="225"/>
      <c r="AT392" s="226" t="s">
        <v>140</v>
      </c>
      <c r="AU392" s="226" t="s">
        <v>83</v>
      </c>
      <c r="AV392" s="12" t="s">
        <v>83</v>
      </c>
      <c r="AW392" s="12" t="s">
        <v>36</v>
      </c>
      <c r="AX392" s="12" t="s">
        <v>81</v>
      </c>
      <c r="AY392" s="226" t="s">
        <v>131</v>
      </c>
    </row>
    <row r="393" spans="2:65" s="1" customFormat="1" ht="16.5" customHeight="1" x14ac:dyDescent="0.3">
      <c r="B393" s="40"/>
      <c r="C393" s="191" t="s">
        <v>513</v>
      </c>
      <c r="D393" s="191" t="s">
        <v>134</v>
      </c>
      <c r="E393" s="192" t="s">
        <v>514</v>
      </c>
      <c r="F393" s="193" t="s">
        <v>515</v>
      </c>
      <c r="G393" s="194" t="s">
        <v>516</v>
      </c>
      <c r="H393" s="248"/>
      <c r="I393" s="196"/>
      <c r="J393" s="197">
        <f>ROUND(I393*H393,2)</f>
        <v>0</v>
      </c>
      <c r="K393" s="193" t="s">
        <v>23</v>
      </c>
      <c r="L393" s="60"/>
      <c r="M393" s="198" t="s">
        <v>23</v>
      </c>
      <c r="N393" s="199" t="s">
        <v>44</v>
      </c>
      <c r="O393" s="41"/>
      <c r="P393" s="200">
        <f>O393*H393</f>
        <v>0</v>
      </c>
      <c r="Q393" s="200">
        <v>0</v>
      </c>
      <c r="R393" s="200">
        <f>Q393*H393</f>
        <v>0</v>
      </c>
      <c r="S393" s="200">
        <v>0</v>
      </c>
      <c r="T393" s="201">
        <f>S393*H393</f>
        <v>0</v>
      </c>
      <c r="AR393" s="23" t="s">
        <v>206</v>
      </c>
      <c r="AT393" s="23" t="s">
        <v>134</v>
      </c>
      <c r="AU393" s="23" t="s">
        <v>83</v>
      </c>
      <c r="AY393" s="23" t="s">
        <v>131</v>
      </c>
      <c r="BE393" s="202">
        <f>IF(N393="základní",J393,0)</f>
        <v>0</v>
      </c>
      <c r="BF393" s="202">
        <f>IF(N393="snížená",J393,0)</f>
        <v>0</v>
      </c>
      <c r="BG393" s="202">
        <f>IF(N393="zákl. přenesená",J393,0)</f>
        <v>0</v>
      </c>
      <c r="BH393" s="202">
        <f>IF(N393="sníž. přenesená",J393,0)</f>
        <v>0</v>
      </c>
      <c r="BI393" s="202">
        <f>IF(N393="nulová",J393,0)</f>
        <v>0</v>
      </c>
      <c r="BJ393" s="23" t="s">
        <v>81</v>
      </c>
      <c r="BK393" s="202">
        <f>ROUND(I393*H393,2)</f>
        <v>0</v>
      </c>
      <c r="BL393" s="23" t="s">
        <v>206</v>
      </c>
      <c r="BM393" s="23" t="s">
        <v>517</v>
      </c>
    </row>
    <row r="394" spans="2:65" s="1" customFormat="1" ht="24" x14ac:dyDescent="0.3">
      <c r="B394" s="40"/>
      <c r="C394" s="62"/>
      <c r="D394" s="203" t="s">
        <v>139</v>
      </c>
      <c r="E394" s="62"/>
      <c r="F394" s="204" t="s">
        <v>518</v>
      </c>
      <c r="G394" s="62"/>
      <c r="H394" s="62"/>
      <c r="I394" s="162"/>
      <c r="J394" s="62"/>
      <c r="K394" s="62"/>
      <c r="L394" s="60"/>
      <c r="M394" s="205"/>
      <c r="N394" s="41"/>
      <c r="O394" s="41"/>
      <c r="P394" s="41"/>
      <c r="Q394" s="41"/>
      <c r="R394" s="41"/>
      <c r="S394" s="41"/>
      <c r="T394" s="77"/>
      <c r="AT394" s="23" t="s">
        <v>139</v>
      </c>
      <c r="AU394" s="23" t="s">
        <v>83</v>
      </c>
    </row>
    <row r="395" spans="2:65" s="1" customFormat="1" ht="16.5" customHeight="1" x14ac:dyDescent="0.3">
      <c r="B395" s="40"/>
      <c r="C395" s="191" t="s">
        <v>331</v>
      </c>
      <c r="D395" s="191" t="s">
        <v>134</v>
      </c>
      <c r="E395" s="192" t="s">
        <v>519</v>
      </c>
      <c r="F395" s="193" t="s">
        <v>520</v>
      </c>
      <c r="G395" s="194" t="s">
        <v>516</v>
      </c>
      <c r="H395" s="248"/>
      <c r="I395" s="196"/>
      <c r="J395" s="197">
        <f>ROUND(I395*H395,2)</f>
        <v>0</v>
      </c>
      <c r="K395" s="193" t="s">
        <v>23</v>
      </c>
      <c r="L395" s="60"/>
      <c r="M395" s="198" t="s">
        <v>23</v>
      </c>
      <c r="N395" s="199" t="s">
        <v>44</v>
      </c>
      <c r="O395" s="41"/>
      <c r="P395" s="200">
        <f>O395*H395</f>
        <v>0</v>
      </c>
      <c r="Q395" s="200">
        <v>0</v>
      </c>
      <c r="R395" s="200">
        <f>Q395*H395</f>
        <v>0</v>
      </c>
      <c r="S395" s="200">
        <v>0</v>
      </c>
      <c r="T395" s="201">
        <f>S395*H395</f>
        <v>0</v>
      </c>
      <c r="AR395" s="23" t="s">
        <v>206</v>
      </c>
      <c r="AT395" s="23" t="s">
        <v>134</v>
      </c>
      <c r="AU395" s="23" t="s">
        <v>83</v>
      </c>
      <c r="AY395" s="23" t="s">
        <v>131</v>
      </c>
      <c r="BE395" s="202">
        <f>IF(N395="základní",J395,0)</f>
        <v>0</v>
      </c>
      <c r="BF395" s="202">
        <f>IF(N395="snížená",J395,0)</f>
        <v>0</v>
      </c>
      <c r="BG395" s="202">
        <f>IF(N395="zákl. přenesená",J395,0)</f>
        <v>0</v>
      </c>
      <c r="BH395" s="202">
        <f>IF(N395="sníž. přenesená",J395,0)</f>
        <v>0</v>
      </c>
      <c r="BI395" s="202">
        <f>IF(N395="nulová",J395,0)</f>
        <v>0</v>
      </c>
      <c r="BJ395" s="23" t="s">
        <v>81</v>
      </c>
      <c r="BK395" s="202">
        <f>ROUND(I395*H395,2)</f>
        <v>0</v>
      </c>
      <c r="BL395" s="23" t="s">
        <v>206</v>
      </c>
      <c r="BM395" s="23" t="s">
        <v>521</v>
      </c>
    </row>
    <row r="396" spans="2:65" s="1" customFormat="1" ht="24" x14ac:dyDescent="0.3">
      <c r="B396" s="40"/>
      <c r="C396" s="62"/>
      <c r="D396" s="203" t="s">
        <v>139</v>
      </c>
      <c r="E396" s="62"/>
      <c r="F396" s="204" t="s">
        <v>522</v>
      </c>
      <c r="G396" s="62"/>
      <c r="H396" s="62"/>
      <c r="I396" s="162"/>
      <c r="J396" s="62"/>
      <c r="K396" s="62"/>
      <c r="L396" s="60"/>
      <c r="M396" s="205"/>
      <c r="N396" s="41"/>
      <c r="O396" s="41"/>
      <c r="P396" s="41"/>
      <c r="Q396" s="41"/>
      <c r="R396" s="41"/>
      <c r="S396" s="41"/>
      <c r="T396" s="77"/>
      <c r="AT396" s="23" t="s">
        <v>139</v>
      </c>
      <c r="AU396" s="23" t="s">
        <v>83</v>
      </c>
    </row>
    <row r="397" spans="2:65" s="10" customFormat="1" ht="29.85" customHeight="1" x14ac:dyDescent="0.35">
      <c r="B397" s="175"/>
      <c r="C397" s="176"/>
      <c r="D397" s="177" t="s">
        <v>72</v>
      </c>
      <c r="E397" s="189" t="s">
        <v>523</v>
      </c>
      <c r="F397" s="189" t="s">
        <v>524</v>
      </c>
      <c r="G397" s="176"/>
      <c r="H397" s="176"/>
      <c r="I397" s="179"/>
      <c r="J397" s="190">
        <f>BK397</f>
        <v>0</v>
      </c>
      <c r="K397" s="176"/>
      <c r="L397" s="181"/>
      <c r="M397" s="182"/>
      <c r="N397" s="183"/>
      <c r="O397" s="183"/>
      <c r="P397" s="184">
        <f>SUM(P398:P451)</f>
        <v>0</v>
      </c>
      <c r="Q397" s="183"/>
      <c r="R397" s="184">
        <f>SUM(R398:R451)</f>
        <v>0.14524999999999999</v>
      </c>
      <c r="S397" s="183"/>
      <c r="T397" s="185">
        <f>SUM(T398:T451)</f>
        <v>0</v>
      </c>
      <c r="AR397" s="186" t="s">
        <v>83</v>
      </c>
      <c r="AT397" s="187" t="s">
        <v>72</v>
      </c>
      <c r="AU397" s="187" t="s">
        <v>81</v>
      </c>
      <c r="AY397" s="186" t="s">
        <v>131</v>
      </c>
      <c r="BK397" s="188">
        <f>SUM(BK398:BK451)</f>
        <v>0</v>
      </c>
    </row>
    <row r="398" spans="2:65" s="1" customFormat="1" ht="25.5" customHeight="1" x14ac:dyDescent="0.3">
      <c r="B398" s="40"/>
      <c r="C398" s="191" t="s">
        <v>525</v>
      </c>
      <c r="D398" s="191" t="s">
        <v>134</v>
      </c>
      <c r="E398" s="192" t="s">
        <v>526</v>
      </c>
      <c r="F398" s="193" t="s">
        <v>527</v>
      </c>
      <c r="G398" s="194" t="s">
        <v>146</v>
      </c>
      <c r="H398" s="195">
        <v>50.5</v>
      </c>
      <c r="I398" s="196"/>
      <c r="J398" s="197">
        <f>ROUND(I398*H398,2)</f>
        <v>0</v>
      </c>
      <c r="K398" s="193" t="s">
        <v>147</v>
      </c>
      <c r="L398" s="60"/>
      <c r="M398" s="198" t="s">
        <v>23</v>
      </c>
      <c r="N398" s="199" t="s">
        <v>44</v>
      </c>
      <c r="O398" s="41"/>
      <c r="P398" s="200">
        <f>O398*H398</f>
        <v>0</v>
      </c>
      <c r="Q398" s="200">
        <v>0</v>
      </c>
      <c r="R398" s="200">
        <f>Q398*H398</f>
        <v>0</v>
      </c>
      <c r="S398" s="200">
        <v>0</v>
      </c>
      <c r="T398" s="201">
        <f>S398*H398</f>
        <v>0</v>
      </c>
      <c r="AR398" s="23" t="s">
        <v>206</v>
      </c>
      <c r="AT398" s="23" t="s">
        <v>134</v>
      </c>
      <c r="AU398" s="23" t="s">
        <v>83</v>
      </c>
      <c r="AY398" s="23" t="s">
        <v>131</v>
      </c>
      <c r="BE398" s="202">
        <f>IF(N398="základní",J398,0)</f>
        <v>0</v>
      </c>
      <c r="BF398" s="202">
        <f>IF(N398="snížená",J398,0)</f>
        <v>0</v>
      </c>
      <c r="BG398" s="202">
        <f>IF(N398="zákl. přenesená",J398,0)</f>
        <v>0</v>
      </c>
      <c r="BH398" s="202">
        <f>IF(N398="sníž. přenesená",J398,0)</f>
        <v>0</v>
      </c>
      <c r="BI398" s="202">
        <f>IF(N398="nulová",J398,0)</f>
        <v>0</v>
      </c>
      <c r="BJ398" s="23" t="s">
        <v>81</v>
      </c>
      <c r="BK398" s="202">
        <f>ROUND(I398*H398,2)</f>
        <v>0</v>
      </c>
      <c r="BL398" s="23" t="s">
        <v>206</v>
      </c>
      <c r="BM398" s="23" t="s">
        <v>528</v>
      </c>
    </row>
    <row r="399" spans="2:65" s="1" customFormat="1" ht="24" x14ac:dyDescent="0.3">
      <c r="B399" s="40"/>
      <c r="C399" s="62"/>
      <c r="D399" s="203" t="s">
        <v>139</v>
      </c>
      <c r="E399" s="62"/>
      <c r="F399" s="204" t="s">
        <v>529</v>
      </c>
      <c r="G399" s="62"/>
      <c r="H399" s="62"/>
      <c r="I399" s="162"/>
      <c r="J399" s="62"/>
      <c r="K399" s="62"/>
      <c r="L399" s="60"/>
      <c r="M399" s="205"/>
      <c r="N399" s="41"/>
      <c r="O399" s="41"/>
      <c r="P399" s="41"/>
      <c r="Q399" s="41"/>
      <c r="R399" s="41"/>
      <c r="S399" s="41"/>
      <c r="T399" s="77"/>
      <c r="AT399" s="23" t="s">
        <v>139</v>
      </c>
      <c r="AU399" s="23" t="s">
        <v>83</v>
      </c>
    </row>
    <row r="400" spans="2:65" s="11" customFormat="1" x14ac:dyDescent="0.3">
      <c r="B400" s="206"/>
      <c r="C400" s="207"/>
      <c r="D400" s="203" t="s">
        <v>140</v>
      </c>
      <c r="E400" s="208" t="s">
        <v>23</v>
      </c>
      <c r="F400" s="209" t="s">
        <v>530</v>
      </c>
      <c r="G400" s="207"/>
      <c r="H400" s="208" t="s">
        <v>23</v>
      </c>
      <c r="I400" s="210"/>
      <c r="J400" s="207"/>
      <c r="K400" s="207"/>
      <c r="L400" s="211"/>
      <c r="M400" s="212"/>
      <c r="N400" s="213"/>
      <c r="O400" s="213"/>
      <c r="P400" s="213"/>
      <c r="Q400" s="213"/>
      <c r="R400" s="213"/>
      <c r="S400" s="213"/>
      <c r="T400" s="214"/>
      <c r="AT400" s="215" t="s">
        <v>140</v>
      </c>
      <c r="AU400" s="215" t="s">
        <v>83</v>
      </c>
      <c r="AV400" s="11" t="s">
        <v>81</v>
      </c>
      <c r="AW400" s="11" t="s">
        <v>36</v>
      </c>
      <c r="AX400" s="11" t="s">
        <v>73</v>
      </c>
      <c r="AY400" s="215" t="s">
        <v>131</v>
      </c>
    </row>
    <row r="401" spans="2:65" s="12" customFormat="1" x14ac:dyDescent="0.3">
      <c r="B401" s="216"/>
      <c r="C401" s="217"/>
      <c r="D401" s="203" t="s">
        <v>140</v>
      </c>
      <c r="E401" s="218" t="s">
        <v>23</v>
      </c>
      <c r="F401" s="219" t="s">
        <v>531</v>
      </c>
      <c r="G401" s="217"/>
      <c r="H401" s="220">
        <v>50.5</v>
      </c>
      <c r="I401" s="221"/>
      <c r="J401" s="217"/>
      <c r="K401" s="217"/>
      <c r="L401" s="222"/>
      <c r="M401" s="223"/>
      <c r="N401" s="224"/>
      <c r="O401" s="224"/>
      <c r="P401" s="224"/>
      <c r="Q401" s="224"/>
      <c r="R401" s="224"/>
      <c r="S401" s="224"/>
      <c r="T401" s="225"/>
      <c r="AT401" s="226" t="s">
        <v>140</v>
      </c>
      <c r="AU401" s="226" t="s">
        <v>83</v>
      </c>
      <c r="AV401" s="12" t="s">
        <v>83</v>
      </c>
      <c r="AW401" s="12" t="s">
        <v>36</v>
      </c>
      <c r="AX401" s="12" t="s">
        <v>73</v>
      </c>
      <c r="AY401" s="226" t="s">
        <v>131</v>
      </c>
    </row>
    <row r="402" spans="2:65" s="1" customFormat="1" ht="16.5" customHeight="1" x14ac:dyDescent="0.3">
      <c r="B402" s="40"/>
      <c r="C402" s="238" t="s">
        <v>335</v>
      </c>
      <c r="D402" s="238" t="s">
        <v>210</v>
      </c>
      <c r="E402" s="239" t="s">
        <v>532</v>
      </c>
      <c r="F402" s="240" t="s">
        <v>533</v>
      </c>
      <c r="G402" s="241" t="s">
        <v>146</v>
      </c>
      <c r="H402" s="242">
        <v>12.5</v>
      </c>
      <c r="I402" s="243"/>
      <c r="J402" s="244">
        <f>ROUND(I402*H402,2)</f>
        <v>0</v>
      </c>
      <c r="K402" s="240" t="s">
        <v>23</v>
      </c>
      <c r="L402" s="245"/>
      <c r="M402" s="246" t="s">
        <v>23</v>
      </c>
      <c r="N402" s="247" t="s">
        <v>44</v>
      </c>
      <c r="O402" s="41"/>
      <c r="P402" s="200">
        <f>O402*H402</f>
        <v>0</v>
      </c>
      <c r="Q402" s="200">
        <v>2.5000000000000001E-3</v>
      </c>
      <c r="R402" s="200">
        <f>Q402*H402</f>
        <v>3.125E-2</v>
      </c>
      <c r="S402" s="200">
        <v>0</v>
      </c>
      <c r="T402" s="201">
        <f>S402*H402</f>
        <v>0</v>
      </c>
      <c r="AR402" s="23" t="s">
        <v>262</v>
      </c>
      <c r="AT402" s="23" t="s">
        <v>210</v>
      </c>
      <c r="AU402" s="23" t="s">
        <v>83</v>
      </c>
      <c r="AY402" s="23" t="s">
        <v>131</v>
      </c>
      <c r="BE402" s="202">
        <f>IF(N402="základní",J402,0)</f>
        <v>0</v>
      </c>
      <c r="BF402" s="202">
        <f>IF(N402="snížená",J402,0)</f>
        <v>0</v>
      </c>
      <c r="BG402" s="202">
        <f>IF(N402="zákl. přenesená",J402,0)</f>
        <v>0</v>
      </c>
      <c r="BH402" s="202">
        <f>IF(N402="sníž. přenesená",J402,0)</f>
        <v>0</v>
      </c>
      <c r="BI402" s="202">
        <f>IF(N402="nulová",J402,0)</f>
        <v>0</v>
      </c>
      <c r="BJ402" s="23" t="s">
        <v>81</v>
      </c>
      <c r="BK402" s="202">
        <f>ROUND(I402*H402,2)</f>
        <v>0</v>
      </c>
      <c r="BL402" s="23" t="s">
        <v>206</v>
      </c>
      <c r="BM402" s="23" t="s">
        <v>534</v>
      </c>
    </row>
    <row r="403" spans="2:65" s="1" customFormat="1" x14ac:dyDescent="0.3">
      <c r="B403" s="40"/>
      <c r="C403" s="62"/>
      <c r="D403" s="203" t="s">
        <v>139</v>
      </c>
      <c r="E403" s="62"/>
      <c r="F403" s="204" t="s">
        <v>533</v>
      </c>
      <c r="G403" s="62"/>
      <c r="H403" s="62"/>
      <c r="I403" s="162"/>
      <c r="J403" s="62"/>
      <c r="K403" s="62"/>
      <c r="L403" s="60"/>
      <c r="M403" s="205"/>
      <c r="N403" s="41"/>
      <c r="O403" s="41"/>
      <c r="P403" s="41"/>
      <c r="Q403" s="41"/>
      <c r="R403" s="41"/>
      <c r="S403" s="41"/>
      <c r="T403" s="77"/>
      <c r="AT403" s="23" t="s">
        <v>139</v>
      </c>
      <c r="AU403" s="23" t="s">
        <v>83</v>
      </c>
    </row>
    <row r="404" spans="2:65" s="12" customFormat="1" x14ac:dyDescent="0.3">
      <c r="B404" s="216"/>
      <c r="C404" s="217"/>
      <c r="D404" s="203" t="s">
        <v>140</v>
      </c>
      <c r="E404" s="218" t="s">
        <v>23</v>
      </c>
      <c r="F404" s="219" t="s">
        <v>535</v>
      </c>
      <c r="G404" s="217"/>
      <c r="H404" s="220">
        <v>12.5</v>
      </c>
      <c r="I404" s="221"/>
      <c r="J404" s="217"/>
      <c r="K404" s="217"/>
      <c r="L404" s="222"/>
      <c r="M404" s="223"/>
      <c r="N404" s="224"/>
      <c r="O404" s="224"/>
      <c r="P404" s="224"/>
      <c r="Q404" s="224"/>
      <c r="R404" s="224"/>
      <c r="S404" s="224"/>
      <c r="T404" s="225"/>
      <c r="AT404" s="226" t="s">
        <v>140</v>
      </c>
      <c r="AU404" s="226" t="s">
        <v>83</v>
      </c>
      <c r="AV404" s="12" t="s">
        <v>83</v>
      </c>
      <c r="AW404" s="12" t="s">
        <v>36</v>
      </c>
      <c r="AX404" s="12" t="s">
        <v>73</v>
      </c>
      <c r="AY404" s="226" t="s">
        <v>131</v>
      </c>
    </row>
    <row r="405" spans="2:65" s="13" customFormat="1" x14ac:dyDescent="0.3">
      <c r="B405" s="227"/>
      <c r="C405" s="228"/>
      <c r="D405" s="203" t="s">
        <v>140</v>
      </c>
      <c r="E405" s="229" t="s">
        <v>23</v>
      </c>
      <c r="F405" s="230" t="s">
        <v>208</v>
      </c>
      <c r="G405" s="228"/>
      <c r="H405" s="231">
        <v>12.5</v>
      </c>
      <c r="I405" s="232"/>
      <c r="J405" s="228"/>
      <c r="K405" s="228"/>
      <c r="L405" s="233"/>
      <c r="M405" s="234"/>
      <c r="N405" s="235"/>
      <c r="O405" s="235"/>
      <c r="P405" s="235"/>
      <c r="Q405" s="235"/>
      <c r="R405" s="235"/>
      <c r="S405" s="235"/>
      <c r="T405" s="236"/>
      <c r="AT405" s="237" t="s">
        <v>140</v>
      </c>
      <c r="AU405" s="237" t="s">
        <v>83</v>
      </c>
      <c r="AV405" s="13" t="s">
        <v>138</v>
      </c>
      <c r="AW405" s="13" t="s">
        <v>36</v>
      </c>
      <c r="AX405" s="13" t="s">
        <v>81</v>
      </c>
      <c r="AY405" s="237" t="s">
        <v>131</v>
      </c>
    </row>
    <row r="406" spans="2:65" s="1" customFormat="1" ht="16.5" customHeight="1" x14ac:dyDescent="0.3">
      <c r="B406" s="40"/>
      <c r="C406" s="238" t="s">
        <v>536</v>
      </c>
      <c r="D406" s="238" t="s">
        <v>210</v>
      </c>
      <c r="E406" s="239" t="s">
        <v>537</v>
      </c>
      <c r="F406" s="240" t="s">
        <v>538</v>
      </c>
      <c r="G406" s="241" t="s">
        <v>146</v>
      </c>
      <c r="H406" s="242">
        <v>38</v>
      </c>
      <c r="I406" s="243"/>
      <c r="J406" s="244">
        <f>ROUND(I406*H406,2)</f>
        <v>0</v>
      </c>
      <c r="K406" s="240" t="s">
        <v>23</v>
      </c>
      <c r="L406" s="245"/>
      <c r="M406" s="246" t="s">
        <v>23</v>
      </c>
      <c r="N406" s="247" t="s">
        <v>44</v>
      </c>
      <c r="O406" s="41"/>
      <c r="P406" s="200">
        <f>O406*H406</f>
        <v>0</v>
      </c>
      <c r="Q406" s="200">
        <v>3.0000000000000001E-3</v>
      </c>
      <c r="R406" s="200">
        <f>Q406*H406</f>
        <v>0.114</v>
      </c>
      <c r="S406" s="200">
        <v>0</v>
      </c>
      <c r="T406" s="201">
        <f>S406*H406</f>
        <v>0</v>
      </c>
      <c r="AR406" s="23" t="s">
        <v>262</v>
      </c>
      <c r="AT406" s="23" t="s">
        <v>210</v>
      </c>
      <c r="AU406" s="23" t="s">
        <v>83</v>
      </c>
      <c r="AY406" s="23" t="s">
        <v>131</v>
      </c>
      <c r="BE406" s="202">
        <f>IF(N406="základní",J406,0)</f>
        <v>0</v>
      </c>
      <c r="BF406" s="202">
        <f>IF(N406="snížená",J406,0)</f>
        <v>0</v>
      </c>
      <c r="BG406" s="202">
        <f>IF(N406="zákl. přenesená",J406,0)</f>
        <v>0</v>
      </c>
      <c r="BH406" s="202">
        <f>IF(N406="sníž. přenesená",J406,0)</f>
        <v>0</v>
      </c>
      <c r="BI406" s="202">
        <f>IF(N406="nulová",J406,0)</f>
        <v>0</v>
      </c>
      <c r="BJ406" s="23" t="s">
        <v>81</v>
      </c>
      <c r="BK406" s="202">
        <f>ROUND(I406*H406,2)</f>
        <v>0</v>
      </c>
      <c r="BL406" s="23" t="s">
        <v>206</v>
      </c>
      <c r="BM406" s="23" t="s">
        <v>539</v>
      </c>
    </row>
    <row r="407" spans="2:65" s="1" customFormat="1" x14ac:dyDescent="0.3">
      <c r="B407" s="40"/>
      <c r="C407" s="62"/>
      <c r="D407" s="203" t="s">
        <v>139</v>
      </c>
      <c r="E407" s="62"/>
      <c r="F407" s="204" t="s">
        <v>538</v>
      </c>
      <c r="G407" s="62"/>
      <c r="H407" s="62"/>
      <c r="I407" s="162"/>
      <c r="J407" s="62"/>
      <c r="K407" s="62"/>
      <c r="L407" s="60"/>
      <c r="M407" s="205"/>
      <c r="N407" s="41"/>
      <c r="O407" s="41"/>
      <c r="P407" s="41"/>
      <c r="Q407" s="41"/>
      <c r="R407" s="41"/>
      <c r="S407" s="41"/>
      <c r="T407" s="77"/>
      <c r="AT407" s="23" t="s">
        <v>139</v>
      </c>
      <c r="AU407" s="23" t="s">
        <v>83</v>
      </c>
    </row>
    <row r="408" spans="2:65" s="12" customFormat="1" x14ac:dyDescent="0.3">
      <c r="B408" s="216"/>
      <c r="C408" s="217"/>
      <c r="D408" s="203" t="s">
        <v>140</v>
      </c>
      <c r="E408" s="218" t="s">
        <v>23</v>
      </c>
      <c r="F408" s="219" t="s">
        <v>540</v>
      </c>
      <c r="G408" s="217"/>
      <c r="H408" s="220">
        <v>38</v>
      </c>
      <c r="I408" s="221"/>
      <c r="J408" s="217"/>
      <c r="K408" s="217"/>
      <c r="L408" s="222"/>
      <c r="M408" s="223"/>
      <c r="N408" s="224"/>
      <c r="O408" s="224"/>
      <c r="P408" s="224"/>
      <c r="Q408" s="224"/>
      <c r="R408" s="224"/>
      <c r="S408" s="224"/>
      <c r="T408" s="225"/>
      <c r="AT408" s="226" t="s">
        <v>140</v>
      </c>
      <c r="AU408" s="226" t="s">
        <v>83</v>
      </c>
      <c r="AV408" s="12" t="s">
        <v>83</v>
      </c>
      <c r="AW408" s="12" t="s">
        <v>36</v>
      </c>
      <c r="AX408" s="12" t="s">
        <v>73</v>
      </c>
      <c r="AY408" s="226" t="s">
        <v>131</v>
      </c>
    </row>
    <row r="409" spans="2:65" s="13" customFormat="1" x14ac:dyDescent="0.3">
      <c r="B409" s="227"/>
      <c r="C409" s="228"/>
      <c r="D409" s="203" t="s">
        <v>140</v>
      </c>
      <c r="E409" s="229" t="s">
        <v>23</v>
      </c>
      <c r="F409" s="230" t="s">
        <v>208</v>
      </c>
      <c r="G409" s="228"/>
      <c r="H409" s="231">
        <v>38</v>
      </c>
      <c r="I409" s="232"/>
      <c r="J409" s="228"/>
      <c r="K409" s="228"/>
      <c r="L409" s="233"/>
      <c r="M409" s="234"/>
      <c r="N409" s="235"/>
      <c r="O409" s="235"/>
      <c r="P409" s="235"/>
      <c r="Q409" s="235"/>
      <c r="R409" s="235"/>
      <c r="S409" s="235"/>
      <c r="T409" s="236"/>
      <c r="AT409" s="237" t="s">
        <v>140</v>
      </c>
      <c r="AU409" s="237" t="s">
        <v>83</v>
      </c>
      <c r="AV409" s="13" t="s">
        <v>138</v>
      </c>
      <c r="AW409" s="13" t="s">
        <v>36</v>
      </c>
      <c r="AX409" s="13" t="s">
        <v>81</v>
      </c>
      <c r="AY409" s="237" t="s">
        <v>131</v>
      </c>
    </row>
    <row r="410" spans="2:65" s="1" customFormat="1" ht="16.5" customHeight="1" x14ac:dyDescent="0.3">
      <c r="B410" s="40"/>
      <c r="C410" s="191" t="s">
        <v>344</v>
      </c>
      <c r="D410" s="191" t="s">
        <v>134</v>
      </c>
      <c r="E410" s="192" t="s">
        <v>541</v>
      </c>
      <c r="F410" s="193" t="s">
        <v>542</v>
      </c>
      <c r="G410" s="194" t="s">
        <v>146</v>
      </c>
      <c r="H410" s="195">
        <v>50.5</v>
      </c>
      <c r="I410" s="196"/>
      <c r="J410" s="197">
        <f>ROUND(I410*H410,2)</f>
        <v>0</v>
      </c>
      <c r="K410" s="193" t="s">
        <v>147</v>
      </c>
      <c r="L410" s="60"/>
      <c r="M410" s="198" t="s">
        <v>23</v>
      </c>
      <c r="N410" s="199" t="s">
        <v>44</v>
      </c>
      <c r="O410" s="41"/>
      <c r="P410" s="200">
        <f>O410*H410</f>
        <v>0</v>
      </c>
      <c r="Q410" s="200">
        <v>0</v>
      </c>
      <c r="R410" s="200">
        <f>Q410*H410</f>
        <v>0</v>
      </c>
      <c r="S410" s="200">
        <v>0</v>
      </c>
      <c r="T410" s="201">
        <f>S410*H410</f>
        <v>0</v>
      </c>
      <c r="AR410" s="23" t="s">
        <v>206</v>
      </c>
      <c r="AT410" s="23" t="s">
        <v>134</v>
      </c>
      <c r="AU410" s="23" t="s">
        <v>83</v>
      </c>
      <c r="AY410" s="23" t="s">
        <v>131</v>
      </c>
      <c r="BE410" s="202">
        <f>IF(N410="základní",J410,0)</f>
        <v>0</v>
      </c>
      <c r="BF410" s="202">
        <f>IF(N410="snížená",J410,0)</f>
        <v>0</v>
      </c>
      <c r="BG410" s="202">
        <f>IF(N410="zákl. přenesená",J410,0)</f>
        <v>0</v>
      </c>
      <c r="BH410" s="202">
        <f>IF(N410="sníž. přenesená",J410,0)</f>
        <v>0</v>
      </c>
      <c r="BI410" s="202">
        <f>IF(N410="nulová",J410,0)</f>
        <v>0</v>
      </c>
      <c r="BJ410" s="23" t="s">
        <v>81</v>
      </c>
      <c r="BK410" s="202">
        <f>ROUND(I410*H410,2)</f>
        <v>0</v>
      </c>
      <c r="BL410" s="23" t="s">
        <v>206</v>
      </c>
      <c r="BM410" s="23" t="s">
        <v>543</v>
      </c>
    </row>
    <row r="411" spans="2:65" s="1" customFormat="1" x14ac:dyDescent="0.3">
      <c r="B411" s="40"/>
      <c r="C411" s="62"/>
      <c r="D411" s="203" t="s">
        <v>139</v>
      </c>
      <c r="E411" s="62"/>
      <c r="F411" s="204" t="s">
        <v>544</v>
      </c>
      <c r="G411" s="62"/>
      <c r="H411" s="62"/>
      <c r="I411" s="162"/>
      <c r="J411" s="62"/>
      <c r="K411" s="62"/>
      <c r="L411" s="60"/>
      <c r="M411" s="205"/>
      <c r="N411" s="41"/>
      <c r="O411" s="41"/>
      <c r="P411" s="41"/>
      <c r="Q411" s="41"/>
      <c r="R411" s="41"/>
      <c r="S411" s="41"/>
      <c r="T411" s="77"/>
      <c r="AT411" s="23" t="s">
        <v>139</v>
      </c>
      <c r="AU411" s="23" t="s">
        <v>83</v>
      </c>
    </row>
    <row r="412" spans="2:65" s="11" customFormat="1" x14ac:dyDescent="0.3">
      <c r="B412" s="206"/>
      <c r="C412" s="207"/>
      <c r="D412" s="203" t="s">
        <v>140</v>
      </c>
      <c r="E412" s="208" t="s">
        <v>23</v>
      </c>
      <c r="F412" s="209" t="s">
        <v>530</v>
      </c>
      <c r="G412" s="207"/>
      <c r="H412" s="208" t="s">
        <v>23</v>
      </c>
      <c r="I412" s="210"/>
      <c r="J412" s="207"/>
      <c r="K412" s="207"/>
      <c r="L412" s="211"/>
      <c r="M412" s="212"/>
      <c r="N412" s="213"/>
      <c r="O412" s="213"/>
      <c r="P412" s="213"/>
      <c r="Q412" s="213"/>
      <c r="R412" s="213"/>
      <c r="S412" s="213"/>
      <c r="T412" s="214"/>
      <c r="AT412" s="215" t="s">
        <v>140</v>
      </c>
      <c r="AU412" s="215" t="s">
        <v>83</v>
      </c>
      <c r="AV412" s="11" t="s">
        <v>81</v>
      </c>
      <c r="AW412" s="11" t="s">
        <v>36</v>
      </c>
      <c r="AX412" s="11" t="s">
        <v>73</v>
      </c>
      <c r="AY412" s="215" t="s">
        <v>131</v>
      </c>
    </row>
    <row r="413" spans="2:65" s="12" customFormat="1" x14ac:dyDescent="0.3">
      <c r="B413" s="216"/>
      <c r="C413" s="217"/>
      <c r="D413" s="203" t="s">
        <v>140</v>
      </c>
      <c r="E413" s="218" t="s">
        <v>23</v>
      </c>
      <c r="F413" s="219" t="s">
        <v>531</v>
      </c>
      <c r="G413" s="217"/>
      <c r="H413" s="220">
        <v>50.5</v>
      </c>
      <c r="I413" s="221"/>
      <c r="J413" s="217"/>
      <c r="K413" s="217"/>
      <c r="L413" s="222"/>
      <c r="M413" s="223"/>
      <c r="N413" s="224"/>
      <c r="O413" s="224"/>
      <c r="P413" s="224"/>
      <c r="Q413" s="224"/>
      <c r="R413" s="224"/>
      <c r="S413" s="224"/>
      <c r="T413" s="225"/>
      <c r="AT413" s="226" t="s">
        <v>140</v>
      </c>
      <c r="AU413" s="226" t="s">
        <v>83</v>
      </c>
      <c r="AV413" s="12" t="s">
        <v>83</v>
      </c>
      <c r="AW413" s="12" t="s">
        <v>36</v>
      </c>
      <c r="AX413" s="12" t="s">
        <v>73</v>
      </c>
      <c r="AY413" s="226" t="s">
        <v>131</v>
      </c>
    </row>
    <row r="414" spans="2:65" s="1" customFormat="1" ht="16.5" customHeight="1" x14ac:dyDescent="0.3">
      <c r="B414" s="40"/>
      <c r="C414" s="238" t="s">
        <v>545</v>
      </c>
      <c r="D414" s="238" t="s">
        <v>210</v>
      </c>
      <c r="E414" s="239" t="s">
        <v>546</v>
      </c>
      <c r="F414" s="240" t="s">
        <v>547</v>
      </c>
      <c r="G414" s="241" t="s">
        <v>146</v>
      </c>
      <c r="H414" s="242">
        <v>55.6</v>
      </c>
      <c r="I414" s="243"/>
      <c r="J414" s="244">
        <f>ROUND(I414*H414,2)</f>
        <v>0</v>
      </c>
      <c r="K414" s="240" t="s">
        <v>23</v>
      </c>
      <c r="L414" s="245"/>
      <c r="M414" s="246" t="s">
        <v>23</v>
      </c>
      <c r="N414" s="247" t="s">
        <v>44</v>
      </c>
      <c r="O414" s="41"/>
      <c r="P414" s="200">
        <f>O414*H414</f>
        <v>0</v>
      </c>
      <c r="Q414" s="200">
        <v>0</v>
      </c>
      <c r="R414" s="200">
        <f>Q414*H414</f>
        <v>0</v>
      </c>
      <c r="S414" s="200">
        <v>0</v>
      </c>
      <c r="T414" s="201">
        <f>S414*H414</f>
        <v>0</v>
      </c>
      <c r="AR414" s="23" t="s">
        <v>262</v>
      </c>
      <c r="AT414" s="23" t="s">
        <v>210</v>
      </c>
      <c r="AU414" s="23" t="s">
        <v>83</v>
      </c>
      <c r="AY414" s="23" t="s">
        <v>131</v>
      </c>
      <c r="BE414" s="202">
        <f>IF(N414="základní",J414,0)</f>
        <v>0</v>
      </c>
      <c r="BF414" s="202">
        <f>IF(N414="snížená",J414,0)</f>
        <v>0</v>
      </c>
      <c r="BG414" s="202">
        <f>IF(N414="zákl. přenesená",J414,0)</f>
        <v>0</v>
      </c>
      <c r="BH414" s="202">
        <f>IF(N414="sníž. přenesená",J414,0)</f>
        <v>0</v>
      </c>
      <c r="BI414" s="202">
        <f>IF(N414="nulová",J414,0)</f>
        <v>0</v>
      </c>
      <c r="BJ414" s="23" t="s">
        <v>81</v>
      </c>
      <c r="BK414" s="202">
        <f>ROUND(I414*H414,2)</f>
        <v>0</v>
      </c>
      <c r="BL414" s="23" t="s">
        <v>206</v>
      </c>
      <c r="BM414" s="23" t="s">
        <v>548</v>
      </c>
    </row>
    <row r="415" spans="2:65" s="1" customFormat="1" x14ac:dyDescent="0.3">
      <c r="B415" s="40"/>
      <c r="C415" s="62"/>
      <c r="D415" s="203" t="s">
        <v>139</v>
      </c>
      <c r="E415" s="62"/>
      <c r="F415" s="204" t="s">
        <v>547</v>
      </c>
      <c r="G415" s="62"/>
      <c r="H415" s="62"/>
      <c r="I415" s="162"/>
      <c r="J415" s="62"/>
      <c r="K415" s="62"/>
      <c r="L415" s="60"/>
      <c r="M415" s="205"/>
      <c r="N415" s="41"/>
      <c r="O415" s="41"/>
      <c r="P415" s="41"/>
      <c r="Q415" s="41"/>
      <c r="R415" s="41"/>
      <c r="S415" s="41"/>
      <c r="T415" s="77"/>
      <c r="AT415" s="23" t="s">
        <v>139</v>
      </c>
      <c r="AU415" s="23" t="s">
        <v>83</v>
      </c>
    </row>
    <row r="416" spans="2:65" s="1" customFormat="1" ht="25.5" customHeight="1" x14ac:dyDescent="0.3">
      <c r="B416" s="40"/>
      <c r="C416" s="191" t="s">
        <v>355</v>
      </c>
      <c r="D416" s="191" t="s">
        <v>134</v>
      </c>
      <c r="E416" s="192" t="s">
        <v>549</v>
      </c>
      <c r="F416" s="193" t="s">
        <v>550</v>
      </c>
      <c r="G416" s="194" t="s">
        <v>146</v>
      </c>
      <c r="H416" s="195">
        <v>1064.5</v>
      </c>
      <c r="I416" s="196"/>
      <c r="J416" s="197">
        <f>ROUND(I416*H416,2)</f>
        <v>0</v>
      </c>
      <c r="K416" s="193" t="s">
        <v>23</v>
      </c>
      <c r="L416" s="60"/>
      <c r="M416" s="198" t="s">
        <v>23</v>
      </c>
      <c r="N416" s="199" t="s">
        <v>44</v>
      </c>
      <c r="O416" s="41"/>
      <c r="P416" s="200">
        <f>O416*H416</f>
        <v>0</v>
      </c>
      <c r="Q416" s="200">
        <v>0</v>
      </c>
      <c r="R416" s="200">
        <f>Q416*H416</f>
        <v>0</v>
      </c>
      <c r="S416" s="200">
        <v>0</v>
      </c>
      <c r="T416" s="201">
        <f>S416*H416</f>
        <v>0</v>
      </c>
      <c r="AR416" s="23" t="s">
        <v>206</v>
      </c>
      <c r="AT416" s="23" t="s">
        <v>134</v>
      </c>
      <c r="AU416" s="23" t="s">
        <v>83</v>
      </c>
      <c r="AY416" s="23" t="s">
        <v>131</v>
      </c>
      <c r="BE416" s="202">
        <f>IF(N416="základní",J416,0)</f>
        <v>0</v>
      </c>
      <c r="BF416" s="202">
        <f>IF(N416="snížená",J416,0)</f>
        <v>0</v>
      </c>
      <c r="BG416" s="202">
        <f>IF(N416="zákl. přenesená",J416,0)</f>
        <v>0</v>
      </c>
      <c r="BH416" s="202">
        <f>IF(N416="sníž. přenesená",J416,0)</f>
        <v>0</v>
      </c>
      <c r="BI416" s="202">
        <f>IF(N416="nulová",J416,0)</f>
        <v>0</v>
      </c>
      <c r="BJ416" s="23" t="s">
        <v>81</v>
      </c>
      <c r="BK416" s="202">
        <f>ROUND(I416*H416,2)</f>
        <v>0</v>
      </c>
      <c r="BL416" s="23" t="s">
        <v>206</v>
      </c>
      <c r="BM416" s="23" t="s">
        <v>551</v>
      </c>
    </row>
    <row r="417" spans="2:65" s="1" customFormat="1" x14ac:dyDescent="0.3">
      <c r="B417" s="40"/>
      <c r="C417" s="62"/>
      <c r="D417" s="203" t="s">
        <v>139</v>
      </c>
      <c r="E417" s="62"/>
      <c r="F417" s="204" t="s">
        <v>550</v>
      </c>
      <c r="G417" s="62"/>
      <c r="H417" s="62"/>
      <c r="I417" s="162"/>
      <c r="J417" s="62"/>
      <c r="K417" s="62"/>
      <c r="L417" s="60"/>
      <c r="M417" s="205"/>
      <c r="N417" s="41"/>
      <c r="O417" s="41"/>
      <c r="P417" s="41"/>
      <c r="Q417" s="41"/>
      <c r="R417" s="41"/>
      <c r="S417" s="41"/>
      <c r="T417" s="77"/>
      <c r="AT417" s="23" t="s">
        <v>139</v>
      </c>
      <c r="AU417" s="23" t="s">
        <v>83</v>
      </c>
    </row>
    <row r="418" spans="2:65" s="1" customFormat="1" ht="25.5" customHeight="1" x14ac:dyDescent="0.3">
      <c r="B418" s="40"/>
      <c r="C418" s="191" t="s">
        <v>552</v>
      </c>
      <c r="D418" s="191" t="s">
        <v>134</v>
      </c>
      <c r="E418" s="192" t="s">
        <v>553</v>
      </c>
      <c r="F418" s="193" t="s">
        <v>554</v>
      </c>
      <c r="G418" s="194" t="s">
        <v>146</v>
      </c>
      <c r="H418" s="195">
        <v>194.17</v>
      </c>
      <c r="I418" s="196"/>
      <c r="J418" s="197">
        <f>ROUND(I418*H418,2)</f>
        <v>0</v>
      </c>
      <c r="K418" s="193" t="s">
        <v>23</v>
      </c>
      <c r="L418" s="60"/>
      <c r="M418" s="198" t="s">
        <v>23</v>
      </c>
      <c r="N418" s="199" t="s">
        <v>44</v>
      </c>
      <c r="O418" s="41"/>
      <c r="P418" s="200">
        <f>O418*H418</f>
        <v>0</v>
      </c>
      <c r="Q418" s="200">
        <v>0</v>
      </c>
      <c r="R418" s="200">
        <f>Q418*H418</f>
        <v>0</v>
      </c>
      <c r="S418" s="200">
        <v>0</v>
      </c>
      <c r="T418" s="201">
        <f>S418*H418</f>
        <v>0</v>
      </c>
      <c r="AR418" s="23" t="s">
        <v>206</v>
      </c>
      <c r="AT418" s="23" t="s">
        <v>134</v>
      </c>
      <c r="AU418" s="23" t="s">
        <v>83</v>
      </c>
      <c r="AY418" s="23" t="s">
        <v>131</v>
      </c>
      <c r="BE418" s="202">
        <f>IF(N418="základní",J418,0)</f>
        <v>0</v>
      </c>
      <c r="BF418" s="202">
        <f>IF(N418="snížená",J418,0)</f>
        <v>0</v>
      </c>
      <c r="BG418" s="202">
        <f>IF(N418="zákl. přenesená",J418,0)</f>
        <v>0</v>
      </c>
      <c r="BH418" s="202">
        <f>IF(N418="sníž. přenesená",J418,0)</f>
        <v>0</v>
      </c>
      <c r="BI418" s="202">
        <f>IF(N418="nulová",J418,0)</f>
        <v>0</v>
      </c>
      <c r="BJ418" s="23" t="s">
        <v>81</v>
      </c>
      <c r="BK418" s="202">
        <f>ROUND(I418*H418,2)</f>
        <v>0</v>
      </c>
      <c r="BL418" s="23" t="s">
        <v>206</v>
      </c>
      <c r="BM418" s="23" t="s">
        <v>555</v>
      </c>
    </row>
    <row r="419" spans="2:65" s="1" customFormat="1" ht="36" x14ac:dyDescent="0.3">
      <c r="B419" s="40"/>
      <c r="C419" s="62"/>
      <c r="D419" s="203" t="s">
        <v>139</v>
      </c>
      <c r="E419" s="62"/>
      <c r="F419" s="204" t="s">
        <v>556</v>
      </c>
      <c r="G419" s="62"/>
      <c r="H419" s="62"/>
      <c r="I419" s="162"/>
      <c r="J419" s="62"/>
      <c r="K419" s="62"/>
      <c r="L419" s="60"/>
      <c r="M419" s="205"/>
      <c r="N419" s="41"/>
      <c r="O419" s="41"/>
      <c r="P419" s="41"/>
      <c r="Q419" s="41"/>
      <c r="R419" s="41"/>
      <c r="S419" s="41"/>
      <c r="T419" s="77"/>
      <c r="AT419" s="23" t="s">
        <v>139</v>
      </c>
      <c r="AU419" s="23" t="s">
        <v>83</v>
      </c>
    </row>
    <row r="420" spans="2:65" s="11" customFormat="1" x14ac:dyDescent="0.3">
      <c r="B420" s="206"/>
      <c r="C420" s="207"/>
      <c r="D420" s="203" t="s">
        <v>140</v>
      </c>
      <c r="E420" s="208" t="s">
        <v>23</v>
      </c>
      <c r="F420" s="209" t="s">
        <v>417</v>
      </c>
      <c r="G420" s="207"/>
      <c r="H420" s="208" t="s">
        <v>23</v>
      </c>
      <c r="I420" s="210"/>
      <c r="J420" s="207"/>
      <c r="K420" s="207"/>
      <c r="L420" s="211"/>
      <c r="M420" s="212"/>
      <c r="N420" s="213"/>
      <c r="O420" s="213"/>
      <c r="P420" s="213"/>
      <c r="Q420" s="213"/>
      <c r="R420" s="213"/>
      <c r="S420" s="213"/>
      <c r="T420" s="214"/>
      <c r="AT420" s="215" t="s">
        <v>140</v>
      </c>
      <c r="AU420" s="215" t="s">
        <v>83</v>
      </c>
      <c r="AV420" s="11" t="s">
        <v>81</v>
      </c>
      <c r="AW420" s="11" t="s">
        <v>36</v>
      </c>
      <c r="AX420" s="11" t="s">
        <v>73</v>
      </c>
      <c r="AY420" s="215" t="s">
        <v>131</v>
      </c>
    </row>
    <row r="421" spans="2:65" s="12" customFormat="1" x14ac:dyDescent="0.3">
      <c r="B421" s="216"/>
      <c r="C421" s="217"/>
      <c r="D421" s="203" t="s">
        <v>140</v>
      </c>
      <c r="E421" s="218" t="s">
        <v>23</v>
      </c>
      <c r="F421" s="219" t="s">
        <v>418</v>
      </c>
      <c r="G421" s="217"/>
      <c r="H421" s="220">
        <v>194.17</v>
      </c>
      <c r="I421" s="221"/>
      <c r="J421" s="217"/>
      <c r="K421" s="217"/>
      <c r="L421" s="222"/>
      <c r="M421" s="223"/>
      <c r="N421" s="224"/>
      <c r="O421" s="224"/>
      <c r="P421" s="224"/>
      <c r="Q421" s="224"/>
      <c r="R421" s="224"/>
      <c r="S421" s="224"/>
      <c r="T421" s="225"/>
      <c r="AT421" s="226" t="s">
        <v>140</v>
      </c>
      <c r="AU421" s="226" t="s">
        <v>83</v>
      </c>
      <c r="AV421" s="12" t="s">
        <v>83</v>
      </c>
      <c r="AW421" s="12" t="s">
        <v>36</v>
      </c>
      <c r="AX421" s="12" t="s">
        <v>73</v>
      </c>
      <c r="AY421" s="226" t="s">
        <v>131</v>
      </c>
    </row>
    <row r="422" spans="2:65" s="1" customFormat="1" ht="25.5" customHeight="1" x14ac:dyDescent="0.3">
      <c r="B422" s="40"/>
      <c r="C422" s="191" t="s">
        <v>364</v>
      </c>
      <c r="D422" s="191" t="s">
        <v>134</v>
      </c>
      <c r="E422" s="192" t="s">
        <v>557</v>
      </c>
      <c r="F422" s="193" t="s">
        <v>558</v>
      </c>
      <c r="G422" s="194" t="s">
        <v>146</v>
      </c>
      <c r="H422" s="195">
        <v>633.58000000000004</v>
      </c>
      <c r="I422" s="196"/>
      <c r="J422" s="197">
        <f>ROUND(I422*H422,2)</f>
        <v>0</v>
      </c>
      <c r="K422" s="193" t="s">
        <v>23</v>
      </c>
      <c r="L422" s="60"/>
      <c r="M422" s="198" t="s">
        <v>23</v>
      </c>
      <c r="N422" s="199" t="s">
        <v>44</v>
      </c>
      <c r="O422" s="41"/>
      <c r="P422" s="200">
        <f>O422*H422</f>
        <v>0</v>
      </c>
      <c r="Q422" s="200">
        <v>0</v>
      </c>
      <c r="R422" s="200">
        <f>Q422*H422</f>
        <v>0</v>
      </c>
      <c r="S422" s="200">
        <v>0</v>
      </c>
      <c r="T422" s="201">
        <f>S422*H422</f>
        <v>0</v>
      </c>
      <c r="AR422" s="23" t="s">
        <v>206</v>
      </c>
      <c r="AT422" s="23" t="s">
        <v>134</v>
      </c>
      <c r="AU422" s="23" t="s">
        <v>83</v>
      </c>
      <c r="AY422" s="23" t="s">
        <v>131</v>
      </c>
      <c r="BE422" s="202">
        <f>IF(N422="základní",J422,0)</f>
        <v>0</v>
      </c>
      <c r="BF422" s="202">
        <f>IF(N422="snížená",J422,0)</f>
        <v>0</v>
      </c>
      <c r="BG422" s="202">
        <f>IF(N422="zákl. přenesená",J422,0)</f>
        <v>0</v>
      </c>
      <c r="BH422" s="202">
        <f>IF(N422="sníž. přenesená",J422,0)</f>
        <v>0</v>
      </c>
      <c r="BI422" s="202">
        <f>IF(N422="nulová",J422,0)</f>
        <v>0</v>
      </c>
      <c r="BJ422" s="23" t="s">
        <v>81</v>
      </c>
      <c r="BK422" s="202">
        <f>ROUND(I422*H422,2)</f>
        <v>0</v>
      </c>
      <c r="BL422" s="23" t="s">
        <v>206</v>
      </c>
      <c r="BM422" s="23" t="s">
        <v>559</v>
      </c>
    </row>
    <row r="423" spans="2:65" s="1" customFormat="1" ht="24" x14ac:dyDescent="0.3">
      <c r="B423" s="40"/>
      <c r="C423" s="62"/>
      <c r="D423" s="203" t="s">
        <v>139</v>
      </c>
      <c r="E423" s="62"/>
      <c r="F423" s="204" t="s">
        <v>560</v>
      </c>
      <c r="G423" s="62"/>
      <c r="H423" s="62"/>
      <c r="I423" s="162"/>
      <c r="J423" s="62"/>
      <c r="K423" s="62"/>
      <c r="L423" s="60"/>
      <c r="M423" s="205"/>
      <c r="N423" s="41"/>
      <c r="O423" s="41"/>
      <c r="P423" s="41"/>
      <c r="Q423" s="41"/>
      <c r="R423" s="41"/>
      <c r="S423" s="41"/>
      <c r="T423" s="77"/>
      <c r="AT423" s="23" t="s">
        <v>139</v>
      </c>
      <c r="AU423" s="23" t="s">
        <v>83</v>
      </c>
    </row>
    <row r="424" spans="2:65" s="11" customFormat="1" x14ac:dyDescent="0.3">
      <c r="B424" s="206"/>
      <c r="C424" s="207"/>
      <c r="D424" s="203" t="s">
        <v>140</v>
      </c>
      <c r="E424" s="208" t="s">
        <v>23</v>
      </c>
      <c r="F424" s="209" t="s">
        <v>561</v>
      </c>
      <c r="G424" s="207"/>
      <c r="H424" s="208" t="s">
        <v>23</v>
      </c>
      <c r="I424" s="210"/>
      <c r="J424" s="207"/>
      <c r="K424" s="207"/>
      <c r="L424" s="211"/>
      <c r="M424" s="212"/>
      <c r="N424" s="213"/>
      <c r="O424" s="213"/>
      <c r="P424" s="213"/>
      <c r="Q424" s="213"/>
      <c r="R424" s="213"/>
      <c r="S424" s="213"/>
      <c r="T424" s="214"/>
      <c r="AT424" s="215" t="s">
        <v>140</v>
      </c>
      <c r="AU424" s="215" t="s">
        <v>83</v>
      </c>
      <c r="AV424" s="11" t="s">
        <v>81</v>
      </c>
      <c r="AW424" s="11" t="s">
        <v>36</v>
      </c>
      <c r="AX424" s="11" t="s">
        <v>73</v>
      </c>
      <c r="AY424" s="215" t="s">
        <v>131</v>
      </c>
    </row>
    <row r="425" spans="2:65" s="12" customFormat="1" x14ac:dyDescent="0.3">
      <c r="B425" s="216"/>
      <c r="C425" s="217"/>
      <c r="D425" s="203" t="s">
        <v>140</v>
      </c>
      <c r="E425" s="218" t="s">
        <v>23</v>
      </c>
      <c r="F425" s="219" t="s">
        <v>562</v>
      </c>
      <c r="G425" s="217"/>
      <c r="H425" s="220">
        <v>633.58000000000004</v>
      </c>
      <c r="I425" s="221"/>
      <c r="J425" s="217"/>
      <c r="K425" s="217"/>
      <c r="L425" s="222"/>
      <c r="M425" s="223"/>
      <c r="N425" s="224"/>
      <c r="O425" s="224"/>
      <c r="P425" s="224"/>
      <c r="Q425" s="224"/>
      <c r="R425" s="224"/>
      <c r="S425" s="224"/>
      <c r="T425" s="225"/>
      <c r="AT425" s="226" t="s">
        <v>140</v>
      </c>
      <c r="AU425" s="226" t="s">
        <v>83</v>
      </c>
      <c r="AV425" s="12" t="s">
        <v>83</v>
      </c>
      <c r="AW425" s="12" t="s">
        <v>36</v>
      </c>
      <c r="AX425" s="12" t="s">
        <v>73</v>
      </c>
      <c r="AY425" s="226" t="s">
        <v>131</v>
      </c>
    </row>
    <row r="426" spans="2:65" s="1" customFormat="1" ht="16.5" customHeight="1" x14ac:dyDescent="0.3">
      <c r="B426" s="40"/>
      <c r="C426" s="238" t="s">
        <v>563</v>
      </c>
      <c r="D426" s="238" t="s">
        <v>210</v>
      </c>
      <c r="E426" s="239" t="s">
        <v>564</v>
      </c>
      <c r="F426" s="240" t="s">
        <v>565</v>
      </c>
      <c r="G426" s="241" t="s">
        <v>146</v>
      </c>
      <c r="H426" s="242">
        <v>310.77</v>
      </c>
      <c r="I426" s="243"/>
      <c r="J426" s="244">
        <f>ROUND(I426*H426,2)</f>
        <v>0</v>
      </c>
      <c r="K426" s="240" t="s">
        <v>23</v>
      </c>
      <c r="L426" s="245"/>
      <c r="M426" s="246" t="s">
        <v>23</v>
      </c>
      <c r="N426" s="247" t="s">
        <v>44</v>
      </c>
      <c r="O426" s="41"/>
      <c r="P426" s="200">
        <f>O426*H426</f>
        <v>0</v>
      </c>
      <c r="Q426" s="200">
        <v>0</v>
      </c>
      <c r="R426" s="200">
        <f>Q426*H426</f>
        <v>0</v>
      </c>
      <c r="S426" s="200">
        <v>0</v>
      </c>
      <c r="T426" s="201">
        <f>S426*H426</f>
        <v>0</v>
      </c>
      <c r="AR426" s="23" t="s">
        <v>262</v>
      </c>
      <c r="AT426" s="23" t="s">
        <v>210</v>
      </c>
      <c r="AU426" s="23" t="s">
        <v>83</v>
      </c>
      <c r="AY426" s="23" t="s">
        <v>131</v>
      </c>
      <c r="BE426" s="202">
        <f>IF(N426="základní",J426,0)</f>
        <v>0</v>
      </c>
      <c r="BF426" s="202">
        <f>IF(N426="snížená",J426,0)</f>
        <v>0</v>
      </c>
      <c r="BG426" s="202">
        <f>IF(N426="zákl. přenesená",J426,0)</f>
        <v>0</v>
      </c>
      <c r="BH426" s="202">
        <f>IF(N426="sníž. přenesená",J426,0)</f>
        <v>0</v>
      </c>
      <c r="BI426" s="202">
        <f>IF(N426="nulová",J426,0)</f>
        <v>0</v>
      </c>
      <c r="BJ426" s="23" t="s">
        <v>81</v>
      </c>
      <c r="BK426" s="202">
        <f>ROUND(I426*H426,2)</f>
        <v>0</v>
      </c>
      <c r="BL426" s="23" t="s">
        <v>206</v>
      </c>
      <c r="BM426" s="23" t="s">
        <v>566</v>
      </c>
    </row>
    <row r="427" spans="2:65" s="1" customFormat="1" x14ac:dyDescent="0.3">
      <c r="B427" s="40"/>
      <c r="C427" s="62"/>
      <c r="D427" s="203" t="s">
        <v>139</v>
      </c>
      <c r="E427" s="62"/>
      <c r="F427" s="204" t="s">
        <v>565</v>
      </c>
      <c r="G427" s="62"/>
      <c r="H427" s="62"/>
      <c r="I427" s="162"/>
      <c r="J427" s="62"/>
      <c r="K427" s="62"/>
      <c r="L427" s="60"/>
      <c r="M427" s="205"/>
      <c r="N427" s="41"/>
      <c r="O427" s="41"/>
      <c r="P427" s="41"/>
      <c r="Q427" s="41"/>
      <c r="R427" s="41"/>
      <c r="S427" s="41"/>
      <c r="T427" s="77"/>
      <c r="AT427" s="23" t="s">
        <v>139</v>
      </c>
      <c r="AU427" s="23" t="s">
        <v>83</v>
      </c>
    </row>
    <row r="428" spans="2:65" s="1" customFormat="1" ht="16.5" customHeight="1" x14ac:dyDescent="0.3">
      <c r="B428" s="40"/>
      <c r="C428" s="238" t="s">
        <v>368</v>
      </c>
      <c r="D428" s="238" t="s">
        <v>210</v>
      </c>
      <c r="E428" s="239" t="s">
        <v>567</v>
      </c>
      <c r="F428" s="240" t="s">
        <v>568</v>
      </c>
      <c r="G428" s="241" t="s">
        <v>137</v>
      </c>
      <c r="H428" s="242">
        <v>34.137999999999998</v>
      </c>
      <c r="I428" s="243"/>
      <c r="J428" s="244">
        <f>ROUND(I428*H428,2)</f>
        <v>0</v>
      </c>
      <c r="K428" s="240" t="s">
        <v>23</v>
      </c>
      <c r="L428" s="245"/>
      <c r="M428" s="246" t="s">
        <v>23</v>
      </c>
      <c r="N428" s="247" t="s">
        <v>44</v>
      </c>
      <c r="O428" s="41"/>
      <c r="P428" s="200">
        <f>O428*H428</f>
        <v>0</v>
      </c>
      <c r="Q428" s="200">
        <v>0</v>
      </c>
      <c r="R428" s="200">
        <f>Q428*H428</f>
        <v>0</v>
      </c>
      <c r="S428" s="200">
        <v>0</v>
      </c>
      <c r="T428" s="201">
        <f>S428*H428</f>
        <v>0</v>
      </c>
      <c r="AR428" s="23" t="s">
        <v>262</v>
      </c>
      <c r="AT428" s="23" t="s">
        <v>210</v>
      </c>
      <c r="AU428" s="23" t="s">
        <v>83</v>
      </c>
      <c r="AY428" s="23" t="s">
        <v>131</v>
      </c>
      <c r="BE428" s="202">
        <f>IF(N428="základní",J428,0)</f>
        <v>0</v>
      </c>
      <c r="BF428" s="202">
        <f>IF(N428="snížená",J428,0)</f>
        <v>0</v>
      </c>
      <c r="BG428" s="202">
        <f>IF(N428="zákl. přenesená",J428,0)</f>
        <v>0</v>
      </c>
      <c r="BH428" s="202">
        <f>IF(N428="sníž. přenesená",J428,0)</f>
        <v>0</v>
      </c>
      <c r="BI428" s="202">
        <f>IF(N428="nulová",J428,0)</f>
        <v>0</v>
      </c>
      <c r="BJ428" s="23" t="s">
        <v>81</v>
      </c>
      <c r="BK428" s="202">
        <f>ROUND(I428*H428,2)</f>
        <v>0</v>
      </c>
      <c r="BL428" s="23" t="s">
        <v>206</v>
      </c>
      <c r="BM428" s="23" t="s">
        <v>569</v>
      </c>
    </row>
    <row r="429" spans="2:65" s="1" customFormat="1" x14ac:dyDescent="0.3">
      <c r="B429" s="40"/>
      <c r="C429" s="62"/>
      <c r="D429" s="203" t="s">
        <v>139</v>
      </c>
      <c r="E429" s="62"/>
      <c r="F429" s="204" t="s">
        <v>568</v>
      </c>
      <c r="G429" s="62"/>
      <c r="H429" s="62"/>
      <c r="I429" s="162"/>
      <c r="J429" s="62"/>
      <c r="K429" s="62"/>
      <c r="L429" s="60"/>
      <c r="M429" s="205"/>
      <c r="N429" s="41"/>
      <c r="O429" s="41"/>
      <c r="P429" s="41"/>
      <c r="Q429" s="41"/>
      <c r="R429" s="41"/>
      <c r="S429" s="41"/>
      <c r="T429" s="77"/>
      <c r="AT429" s="23" t="s">
        <v>139</v>
      </c>
      <c r="AU429" s="23" t="s">
        <v>83</v>
      </c>
    </row>
    <row r="430" spans="2:65" s="11" customFormat="1" x14ac:dyDescent="0.3">
      <c r="B430" s="206"/>
      <c r="C430" s="207"/>
      <c r="D430" s="203" t="s">
        <v>140</v>
      </c>
      <c r="E430" s="208" t="s">
        <v>23</v>
      </c>
      <c r="F430" s="209" t="s">
        <v>570</v>
      </c>
      <c r="G430" s="207"/>
      <c r="H430" s="208" t="s">
        <v>23</v>
      </c>
      <c r="I430" s="210"/>
      <c r="J430" s="207"/>
      <c r="K430" s="207"/>
      <c r="L430" s="211"/>
      <c r="M430" s="212"/>
      <c r="N430" s="213"/>
      <c r="O430" s="213"/>
      <c r="P430" s="213"/>
      <c r="Q430" s="213"/>
      <c r="R430" s="213"/>
      <c r="S430" s="213"/>
      <c r="T430" s="214"/>
      <c r="AT430" s="215" t="s">
        <v>140</v>
      </c>
      <c r="AU430" s="215" t="s">
        <v>83</v>
      </c>
      <c r="AV430" s="11" t="s">
        <v>81</v>
      </c>
      <c r="AW430" s="11" t="s">
        <v>36</v>
      </c>
      <c r="AX430" s="11" t="s">
        <v>73</v>
      </c>
      <c r="AY430" s="215" t="s">
        <v>131</v>
      </c>
    </row>
    <row r="431" spans="2:65" s="12" customFormat="1" x14ac:dyDescent="0.3">
      <c r="B431" s="216"/>
      <c r="C431" s="217"/>
      <c r="D431" s="203" t="s">
        <v>140</v>
      </c>
      <c r="E431" s="218" t="s">
        <v>23</v>
      </c>
      <c r="F431" s="219" t="s">
        <v>571</v>
      </c>
      <c r="G431" s="217"/>
      <c r="H431" s="220">
        <v>10.882</v>
      </c>
      <c r="I431" s="221"/>
      <c r="J431" s="217"/>
      <c r="K431" s="217"/>
      <c r="L431" s="222"/>
      <c r="M431" s="223"/>
      <c r="N431" s="224"/>
      <c r="O431" s="224"/>
      <c r="P431" s="224"/>
      <c r="Q431" s="224"/>
      <c r="R431" s="224"/>
      <c r="S431" s="224"/>
      <c r="T431" s="225"/>
      <c r="AT431" s="226" t="s">
        <v>140</v>
      </c>
      <c r="AU431" s="226" t="s">
        <v>83</v>
      </c>
      <c r="AV431" s="12" t="s">
        <v>83</v>
      </c>
      <c r="AW431" s="12" t="s">
        <v>36</v>
      </c>
      <c r="AX431" s="12" t="s">
        <v>73</v>
      </c>
      <c r="AY431" s="226" t="s">
        <v>131</v>
      </c>
    </row>
    <row r="432" spans="2:65" s="12" customFormat="1" x14ac:dyDescent="0.3">
      <c r="B432" s="216"/>
      <c r="C432" s="217"/>
      <c r="D432" s="203" t="s">
        <v>140</v>
      </c>
      <c r="E432" s="218" t="s">
        <v>23</v>
      </c>
      <c r="F432" s="219" t="s">
        <v>572</v>
      </c>
      <c r="G432" s="217"/>
      <c r="H432" s="220">
        <v>18.251999999999999</v>
      </c>
      <c r="I432" s="221"/>
      <c r="J432" s="217"/>
      <c r="K432" s="217"/>
      <c r="L432" s="222"/>
      <c r="M432" s="223"/>
      <c r="N432" s="224"/>
      <c r="O432" s="224"/>
      <c r="P432" s="224"/>
      <c r="Q432" s="224"/>
      <c r="R432" s="224"/>
      <c r="S432" s="224"/>
      <c r="T432" s="225"/>
      <c r="AT432" s="226" t="s">
        <v>140</v>
      </c>
      <c r="AU432" s="226" t="s">
        <v>83</v>
      </c>
      <c r="AV432" s="12" t="s">
        <v>83</v>
      </c>
      <c r="AW432" s="12" t="s">
        <v>36</v>
      </c>
      <c r="AX432" s="12" t="s">
        <v>73</v>
      </c>
      <c r="AY432" s="226" t="s">
        <v>131</v>
      </c>
    </row>
    <row r="433" spans="2:65" s="12" customFormat="1" x14ac:dyDescent="0.3">
      <c r="B433" s="216"/>
      <c r="C433" s="217"/>
      <c r="D433" s="203" t="s">
        <v>140</v>
      </c>
      <c r="E433" s="218" t="s">
        <v>23</v>
      </c>
      <c r="F433" s="219" t="s">
        <v>573</v>
      </c>
      <c r="G433" s="217"/>
      <c r="H433" s="220">
        <v>5.0039999999999996</v>
      </c>
      <c r="I433" s="221"/>
      <c r="J433" s="217"/>
      <c r="K433" s="217"/>
      <c r="L433" s="222"/>
      <c r="M433" s="223"/>
      <c r="N433" s="224"/>
      <c r="O433" s="224"/>
      <c r="P433" s="224"/>
      <c r="Q433" s="224"/>
      <c r="R433" s="224"/>
      <c r="S433" s="224"/>
      <c r="T433" s="225"/>
      <c r="AT433" s="226" t="s">
        <v>140</v>
      </c>
      <c r="AU433" s="226" t="s">
        <v>83</v>
      </c>
      <c r="AV433" s="12" t="s">
        <v>83</v>
      </c>
      <c r="AW433" s="12" t="s">
        <v>36</v>
      </c>
      <c r="AX433" s="12" t="s">
        <v>73</v>
      </c>
      <c r="AY433" s="226" t="s">
        <v>131</v>
      </c>
    </row>
    <row r="434" spans="2:65" s="1" customFormat="1" ht="16.5" customHeight="1" x14ac:dyDescent="0.3">
      <c r="B434" s="40"/>
      <c r="C434" s="238" t="s">
        <v>574</v>
      </c>
      <c r="D434" s="238" t="s">
        <v>210</v>
      </c>
      <c r="E434" s="239" t="s">
        <v>575</v>
      </c>
      <c r="F434" s="240" t="s">
        <v>576</v>
      </c>
      <c r="G434" s="241" t="s">
        <v>137</v>
      </c>
      <c r="H434" s="242">
        <v>1.9770000000000001</v>
      </c>
      <c r="I434" s="243"/>
      <c r="J434" s="244">
        <f>ROUND(I434*H434,2)</f>
        <v>0</v>
      </c>
      <c r="K434" s="240" t="s">
        <v>23</v>
      </c>
      <c r="L434" s="245"/>
      <c r="M434" s="246" t="s">
        <v>23</v>
      </c>
      <c r="N434" s="247" t="s">
        <v>44</v>
      </c>
      <c r="O434" s="41"/>
      <c r="P434" s="200">
        <f>O434*H434</f>
        <v>0</v>
      </c>
      <c r="Q434" s="200">
        <v>0</v>
      </c>
      <c r="R434" s="200">
        <f>Q434*H434</f>
        <v>0</v>
      </c>
      <c r="S434" s="200">
        <v>0</v>
      </c>
      <c r="T434" s="201">
        <f>S434*H434</f>
        <v>0</v>
      </c>
      <c r="AR434" s="23" t="s">
        <v>262</v>
      </c>
      <c r="AT434" s="23" t="s">
        <v>210</v>
      </c>
      <c r="AU434" s="23" t="s">
        <v>83</v>
      </c>
      <c r="AY434" s="23" t="s">
        <v>131</v>
      </c>
      <c r="BE434" s="202">
        <f>IF(N434="základní",J434,0)</f>
        <v>0</v>
      </c>
      <c r="BF434" s="202">
        <f>IF(N434="snížená",J434,0)</f>
        <v>0</v>
      </c>
      <c r="BG434" s="202">
        <f>IF(N434="zákl. přenesená",J434,0)</f>
        <v>0</v>
      </c>
      <c r="BH434" s="202">
        <f>IF(N434="sníž. přenesená",J434,0)</f>
        <v>0</v>
      </c>
      <c r="BI434" s="202">
        <f>IF(N434="nulová",J434,0)</f>
        <v>0</v>
      </c>
      <c r="BJ434" s="23" t="s">
        <v>81</v>
      </c>
      <c r="BK434" s="202">
        <f>ROUND(I434*H434,2)</f>
        <v>0</v>
      </c>
      <c r="BL434" s="23" t="s">
        <v>206</v>
      </c>
      <c r="BM434" s="23" t="s">
        <v>577</v>
      </c>
    </row>
    <row r="435" spans="2:65" s="1" customFormat="1" x14ac:dyDescent="0.3">
      <c r="B435" s="40"/>
      <c r="C435" s="62"/>
      <c r="D435" s="203" t="s">
        <v>139</v>
      </c>
      <c r="E435" s="62"/>
      <c r="F435" s="204" t="s">
        <v>576</v>
      </c>
      <c r="G435" s="62"/>
      <c r="H435" s="62"/>
      <c r="I435" s="162"/>
      <c r="J435" s="62"/>
      <c r="K435" s="62"/>
      <c r="L435" s="60"/>
      <c r="M435" s="205"/>
      <c r="N435" s="41"/>
      <c r="O435" s="41"/>
      <c r="P435" s="41"/>
      <c r="Q435" s="41"/>
      <c r="R435" s="41"/>
      <c r="S435" s="41"/>
      <c r="T435" s="77"/>
      <c r="AT435" s="23" t="s">
        <v>139</v>
      </c>
      <c r="AU435" s="23" t="s">
        <v>83</v>
      </c>
    </row>
    <row r="436" spans="2:65" s="1" customFormat="1" ht="16.5" customHeight="1" x14ac:dyDescent="0.3">
      <c r="B436" s="40"/>
      <c r="C436" s="191" t="s">
        <v>374</v>
      </c>
      <c r="D436" s="191" t="s">
        <v>134</v>
      </c>
      <c r="E436" s="192" t="s">
        <v>578</v>
      </c>
      <c r="F436" s="193" t="s">
        <v>579</v>
      </c>
      <c r="G436" s="194" t="s">
        <v>146</v>
      </c>
      <c r="H436" s="195">
        <v>316.79000000000002</v>
      </c>
      <c r="I436" s="196"/>
      <c r="J436" s="197">
        <f>ROUND(I436*H436,2)</f>
        <v>0</v>
      </c>
      <c r="K436" s="193" t="s">
        <v>23</v>
      </c>
      <c r="L436" s="60"/>
      <c r="M436" s="198" t="s">
        <v>23</v>
      </c>
      <c r="N436" s="199" t="s">
        <v>44</v>
      </c>
      <c r="O436" s="41"/>
      <c r="P436" s="200">
        <f>O436*H436</f>
        <v>0</v>
      </c>
      <c r="Q436" s="200">
        <v>0</v>
      </c>
      <c r="R436" s="200">
        <f>Q436*H436</f>
        <v>0</v>
      </c>
      <c r="S436" s="200">
        <v>0</v>
      </c>
      <c r="T436" s="201">
        <f>S436*H436</f>
        <v>0</v>
      </c>
      <c r="AR436" s="23" t="s">
        <v>206</v>
      </c>
      <c r="AT436" s="23" t="s">
        <v>134</v>
      </c>
      <c r="AU436" s="23" t="s">
        <v>83</v>
      </c>
      <c r="AY436" s="23" t="s">
        <v>131</v>
      </c>
      <c r="BE436" s="202">
        <f>IF(N436="základní",J436,0)</f>
        <v>0</v>
      </c>
      <c r="BF436" s="202">
        <f>IF(N436="snížená",J436,0)</f>
        <v>0</v>
      </c>
      <c r="BG436" s="202">
        <f>IF(N436="zákl. přenesená",J436,0)</f>
        <v>0</v>
      </c>
      <c r="BH436" s="202">
        <f>IF(N436="sníž. přenesená",J436,0)</f>
        <v>0</v>
      </c>
      <c r="BI436" s="202">
        <f>IF(N436="nulová",J436,0)</f>
        <v>0</v>
      </c>
      <c r="BJ436" s="23" t="s">
        <v>81</v>
      </c>
      <c r="BK436" s="202">
        <f>ROUND(I436*H436,2)</f>
        <v>0</v>
      </c>
      <c r="BL436" s="23" t="s">
        <v>206</v>
      </c>
      <c r="BM436" s="23" t="s">
        <v>580</v>
      </c>
    </row>
    <row r="437" spans="2:65" s="1" customFormat="1" ht="24" x14ac:dyDescent="0.3">
      <c r="B437" s="40"/>
      <c r="C437" s="62"/>
      <c r="D437" s="203" t="s">
        <v>139</v>
      </c>
      <c r="E437" s="62"/>
      <c r="F437" s="204" t="s">
        <v>581</v>
      </c>
      <c r="G437" s="62"/>
      <c r="H437" s="62"/>
      <c r="I437" s="162"/>
      <c r="J437" s="62"/>
      <c r="K437" s="62"/>
      <c r="L437" s="60"/>
      <c r="M437" s="205"/>
      <c r="N437" s="41"/>
      <c r="O437" s="41"/>
      <c r="P437" s="41"/>
      <c r="Q437" s="41"/>
      <c r="R437" s="41"/>
      <c r="S437" s="41"/>
      <c r="T437" s="77"/>
      <c r="AT437" s="23" t="s">
        <v>139</v>
      </c>
      <c r="AU437" s="23" t="s">
        <v>83</v>
      </c>
    </row>
    <row r="438" spans="2:65" s="11" customFormat="1" x14ac:dyDescent="0.3">
      <c r="B438" s="206"/>
      <c r="C438" s="207"/>
      <c r="D438" s="203" t="s">
        <v>140</v>
      </c>
      <c r="E438" s="208" t="s">
        <v>23</v>
      </c>
      <c r="F438" s="209" t="s">
        <v>245</v>
      </c>
      <c r="G438" s="207"/>
      <c r="H438" s="208" t="s">
        <v>23</v>
      </c>
      <c r="I438" s="210"/>
      <c r="J438" s="207"/>
      <c r="K438" s="207"/>
      <c r="L438" s="211"/>
      <c r="M438" s="212"/>
      <c r="N438" s="213"/>
      <c r="O438" s="213"/>
      <c r="P438" s="213"/>
      <c r="Q438" s="213"/>
      <c r="R438" s="213"/>
      <c r="S438" s="213"/>
      <c r="T438" s="214"/>
      <c r="AT438" s="215" t="s">
        <v>140</v>
      </c>
      <c r="AU438" s="215" t="s">
        <v>83</v>
      </c>
      <c r="AV438" s="11" t="s">
        <v>81</v>
      </c>
      <c r="AW438" s="11" t="s">
        <v>36</v>
      </c>
      <c r="AX438" s="11" t="s">
        <v>73</v>
      </c>
      <c r="AY438" s="215" t="s">
        <v>131</v>
      </c>
    </row>
    <row r="439" spans="2:65" s="12" customFormat="1" x14ac:dyDescent="0.3">
      <c r="B439" s="216"/>
      <c r="C439" s="217"/>
      <c r="D439" s="203" t="s">
        <v>140</v>
      </c>
      <c r="E439" s="218" t="s">
        <v>23</v>
      </c>
      <c r="F439" s="219" t="s">
        <v>246</v>
      </c>
      <c r="G439" s="217"/>
      <c r="H439" s="220">
        <v>316.79000000000002</v>
      </c>
      <c r="I439" s="221"/>
      <c r="J439" s="217"/>
      <c r="K439" s="217"/>
      <c r="L439" s="222"/>
      <c r="M439" s="223"/>
      <c r="N439" s="224"/>
      <c r="O439" s="224"/>
      <c r="P439" s="224"/>
      <c r="Q439" s="224"/>
      <c r="R439" s="224"/>
      <c r="S439" s="224"/>
      <c r="T439" s="225"/>
      <c r="AT439" s="226" t="s">
        <v>140</v>
      </c>
      <c r="AU439" s="226" t="s">
        <v>83</v>
      </c>
      <c r="AV439" s="12" t="s">
        <v>83</v>
      </c>
      <c r="AW439" s="12" t="s">
        <v>36</v>
      </c>
      <c r="AX439" s="12" t="s">
        <v>73</v>
      </c>
      <c r="AY439" s="226" t="s">
        <v>131</v>
      </c>
    </row>
    <row r="440" spans="2:65" s="1" customFormat="1" ht="16.5" customHeight="1" x14ac:dyDescent="0.3">
      <c r="B440" s="40"/>
      <c r="C440" s="238" t="s">
        <v>582</v>
      </c>
      <c r="D440" s="238" t="s">
        <v>210</v>
      </c>
      <c r="E440" s="239" t="s">
        <v>583</v>
      </c>
      <c r="F440" s="240" t="s">
        <v>584</v>
      </c>
      <c r="G440" s="241" t="s">
        <v>146</v>
      </c>
      <c r="H440" s="242">
        <v>475.185</v>
      </c>
      <c r="I440" s="243"/>
      <c r="J440" s="244">
        <f>ROUND(I440*H440,2)</f>
        <v>0</v>
      </c>
      <c r="K440" s="240" t="s">
        <v>23</v>
      </c>
      <c r="L440" s="245"/>
      <c r="M440" s="246" t="s">
        <v>23</v>
      </c>
      <c r="N440" s="247" t="s">
        <v>44</v>
      </c>
      <c r="O440" s="41"/>
      <c r="P440" s="200">
        <f>O440*H440</f>
        <v>0</v>
      </c>
      <c r="Q440" s="200">
        <v>0</v>
      </c>
      <c r="R440" s="200">
        <f>Q440*H440</f>
        <v>0</v>
      </c>
      <c r="S440" s="200">
        <v>0</v>
      </c>
      <c r="T440" s="201">
        <f>S440*H440</f>
        <v>0</v>
      </c>
      <c r="AR440" s="23" t="s">
        <v>262</v>
      </c>
      <c r="AT440" s="23" t="s">
        <v>210</v>
      </c>
      <c r="AU440" s="23" t="s">
        <v>83</v>
      </c>
      <c r="AY440" s="23" t="s">
        <v>131</v>
      </c>
      <c r="BE440" s="202">
        <f>IF(N440="základní",J440,0)</f>
        <v>0</v>
      </c>
      <c r="BF440" s="202">
        <f>IF(N440="snížená",J440,0)</f>
        <v>0</v>
      </c>
      <c r="BG440" s="202">
        <f>IF(N440="zákl. přenesená",J440,0)</f>
        <v>0</v>
      </c>
      <c r="BH440" s="202">
        <f>IF(N440="sníž. přenesená",J440,0)</f>
        <v>0</v>
      </c>
      <c r="BI440" s="202">
        <f>IF(N440="nulová",J440,0)</f>
        <v>0</v>
      </c>
      <c r="BJ440" s="23" t="s">
        <v>81</v>
      </c>
      <c r="BK440" s="202">
        <f>ROUND(I440*H440,2)</f>
        <v>0</v>
      </c>
      <c r="BL440" s="23" t="s">
        <v>206</v>
      </c>
      <c r="BM440" s="23" t="s">
        <v>585</v>
      </c>
    </row>
    <row r="441" spans="2:65" s="1" customFormat="1" x14ac:dyDescent="0.3">
      <c r="B441" s="40"/>
      <c r="C441" s="62"/>
      <c r="D441" s="203" t="s">
        <v>139</v>
      </c>
      <c r="E441" s="62"/>
      <c r="F441" s="204" t="s">
        <v>584</v>
      </c>
      <c r="G441" s="62"/>
      <c r="H441" s="62"/>
      <c r="I441" s="162"/>
      <c r="J441" s="62"/>
      <c r="K441" s="62"/>
      <c r="L441" s="60"/>
      <c r="M441" s="205"/>
      <c r="N441" s="41"/>
      <c r="O441" s="41"/>
      <c r="P441" s="41"/>
      <c r="Q441" s="41"/>
      <c r="R441" s="41"/>
      <c r="S441" s="41"/>
      <c r="T441" s="77"/>
      <c r="AT441" s="23" t="s">
        <v>139</v>
      </c>
      <c r="AU441" s="23" t="s">
        <v>83</v>
      </c>
    </row>
    <row r="442" spans="2:65" s="1" customFormat="1" ht="25.5" customHeight="1" x14ac:dyDescent="0.3">
      <c r="B442" s="40"/>
      <c r="C442" s="191" t="s">
        <v>378</v>
      </c>
      <c r="D442" s="191" t="s">
        <v>134</v>
      </c>
      <c r="E442" s="192" t="s">
        <v>586</v>
      </c>
      <c r="F442" s="193" t="s">
        <v>587</v>
      </c>
      <c r="G442" s="194" t="s">
        <v>146</v>
      </c>
      <c r="H442" s="195">
        <v>316.79000000000002</v>
      </c>
      <c r="I442" s="196"/>
      <c r="J442" s="197">
        <f>ROUND(I442*H442,2)</f>
        <v>0</v>
      </c>
      <c r="K442" s="193" t="s">
        <v>23</v>
      </c>
      <c r="L442" s="60"/>
      <c r="M442" s="198" t="s">
        <v>23</v>
      </c>
      <c r="N442" s="199" t="s">
        <v>44</v>
      </c>
      <c r="O442" s="41"/>
      <c r="P442" s="200">
        <f>O442*H442</f>
        <v>0</v>
      </c>
      <c r="Q442" s="200">
        <v>0</v>
      </c>
      <c r="R442" s="200">
        <f>Q442*H442</f>
        <v>0</v>
      </c>
      <c r="S442" s="200">
        <v>0</v>
      </c>
      <c r="T442" s="201">
        <f>S442*H442</f>
        <v>0</v>
      </c>
      <c r="AR442" s="23" t="s">
        <v>206</v>
      </c>
      <c r="AT442" s="23" t="s">
        <v>134</v>
      </c>
      <c r="AU442" s="23" t="s">
        <v>83</v>
      </c>
      <c r="AY442" s="23" t="s">
        <v>131</v>
      </c>
      <c r="BE442" s="202">
        <f>IF(N442="základní",J442,0)</f>
        <v>0</v>
      </c>
      <c r="BF442" s="202">
        <f>IF(N442="snížená",J442,0)</f>
        <v>0</v>
      </c>
      <c r="BG442" s="202">
        <f>IF(N442="zákl. přenesená",J442,0)</f>
        <v>0</v>
      </c>
      <c r="BH442" s="202">
        <f>IF(N442="sníž. přenesená",J442,0)</f>
        <v>0</v>
      </c>
      <c r="BI442" s="202">
        <f>IF(N442="nulová",J442,0)</f>
        <v>0</v>
      </c>
      <c r="BJ442" s="23" t="s">
        <v>81</v>
      </c>
      <c r="BK442" s="202">
        <f>ROUND(I442*H442,2)</f>
        <v>0</v>
      </c>
      <c r="BL442" s="23" t="s">
        <v>206</v>
      </c>
      <c r="BM442" s="23" t="s">
        <v>588</v>
      </c>
    </row>
    <row r="443" spans="2:65" s="1" customFormat="1" ht="24" x14ac:dyDescent="0.3">
      <c r="B443" s="40"/>
      <c r="C443" s="62"/>
      <c r="D443" s="203" t="s">
        <v>139</v>
      </c>
      <c r="E443" s="62"/>
      <c r="F443" s="204" t="s">
        <v>589</v>
      </c>
      <c r="G443" s="62"/>
      <c r="H443" s="62"/>
      <c r="I443" s="162"/>
      <c r="J443" s="62"/>
      <c r="K443" s="62"/>
      <c r="L443" s="60"/>
      <c r="M443" s="205"/>
      <c r="N443" s="41"/>
      <c r="O443" s="41"/>
      <c r="P443" s="41"/>
      <c r="Q443" s="41"/>
      <c r="R443" s="41"/>
      <c r="S443" s="41"/>
      <c r="T443" s="77"/>
      <c r="AT443" s="23" t="s">
        <v>139</v>
      </c>
      <c r="AU443" s="23" t="s">
        <v>83</v>
      </c>
    </row>
    <row r="444" spans="2:65" s="11" customFormat="1" x14ac:dyDescent="0.3">
      <c r="B444" s="206"/>
      <c r="C444" s="207"/>
      <c r="D444" s="203" t="s">
        <v>140</v>
      </c>
      <c r="E444" s="208" t="s">
        <v>23</v>
      </c>
      <c r="F444" s="209" t="s">
        <v>245</v>
      </c>
      <c r="G444" s="207"/>
      <c r="H444" s="208" t="s">
        <v>23</v>
      </c>
      <c r="I444" s="210"/>
      <c r="J444" s="207"/>
      <c r="K444" s="207"/>
      <c r="L444" s="211"/>
      <c r="M444" s="212"/>
      <c r="N444" s="213"/>
      <c r="O444" s="213"/>
      <c r="P444" s="213"/>
      <c r="Q444" s="213"/>
      <c r="R444" s="213"/>
      <c r="S444" s="213"/>
      <c r="T444" s="214"/>
      <c r="AT444" s="215" t="s">
        <v>140</v>
      </c>
      <c r="AU444" s="215" t="s">
        <v>83</v>
      </c>
      <c r="AV444" s="11" t="s">
        <v>81</v>
      </c>
      <c r="AW444" s="11" t="s">
        <v>36</v>
      </c>
      <c r="AX444" s="11" t="s">
        <v>73</v>
      </c>
      <c r="AY444" s="215" t="s">
        <v>131</v>
      </c>
    </row>
    <row r="445" spans="2:65" s="12" customFormat="1" x14ac:dyDescent="0.3">
      <c r="B445" s="216"/>
      <c r="C445" s="217"/>
      <c r="D445" s="203" t="s">
        <v>140</v>
      </c>
      <c r="E445" s="218" t="s">
        <v>23</v>
      </c>
      <c r="F445" s="219" t="s">
        <v>246</v>
      </c>
      <c r="G445" s="217"/>
      <c r="H445" s="220">
        <v>316.79000000000002</v>
      </c>
      <c r="I445" s="221"/>
      <c r="J445" s="217"/>
      <c r="K445" s="217"/>
      <c r="L445" s="222"/>
      <c r="M445" s="223"/>
      <c r="N445" s="224"/>
      <c r="O445" s="224"/>
      <c r="P445" s="224"/>
      <c r="Q445" s="224"/>
      <c r="R445" s="224"/>
      <c r="S445" s="224"/>
      <c r="T445" s="225"/>
      <c r="AT445" s="226" t="s">
        <v>140</v>
      </c>
      <c r="AU445" s="226" t="s">
        <v>83</v>
      </c>
      <c r="AV445" s="12" t="s">
        <v>83</v>
      </c>
      <c r="AW445" s="12" t="s">
        <v>36</v>
      </c>
      <c r="AX445" s="12" t="s">
        <v>73</v>
      </c>
      <c r="AY445" s="226" t="s">
        <v>131</v>
      </c>
    </row>
    <row r="446" spans="2:65" s="1" customFormat="1" ht="16.5" customHeight="1" x14ac:dyDescent="0.3">
      <c r="B446" s="40"/>
      <c r="C446" s="238" t="s">
        <v>590</v>
      </c>
      <c r="D446" s="238" t="s">
        <v>210</v>
      </c>
      <c r="E446" s="239" t="s">
        <v>591</v>
      </c>
      <c r="F446" s="240" t="s">
        <v>592</v>
      </c>
      <c r="G446" s="241" t="s">
        <v>363</v>
      </c>
      <c r="H446" s="242">
        <v>0.63400000000000001</v>
      </c>
      <c r="I446" s="243"/>
      <c r="J446" s="244">
        <f>ROUND(I446*H446,2)</f>
        <v>0</v>
      </c>
      <c r="K446" s="240" t="s">
        <v>23</v>
      </c>
      <c r="L446" s="245"/>
      <c r="M446" s="246" t="s">
        <v>23</v>
      </c>
      <c r="N446" s="247" t="s">
        <v>44</v>
      </c>
      <c r="O446" s="41"/>
      <c r="P446" s="200">
        <f>O446*H446</f>
        <v>0</v>
      </c>
      <c r="Q446" s="200">
        <v>0</v>
      </c>
      <c r="R446" s="200">
        <f>Q446*H446</f>
        <v>0</v>
      </c>
      <c r="S446" s="200">
        <v>0</v>
      </c>
      <c r="T446" s="201">
        <f>S446*H446</f>
        <v>0</v>
      </c>
      <c r="AR446" s="23" t="s">
        <v>262</v>
      </c>
      <c r="AT446" s="23" t="s">
        <v>210</v>
      </c>
      <c r="AU446" s="23" t="s">
        <v>83</v>
      </c>
      <c r="AY446" s="23" t="s">
        <v>131</v>
      </c>
      <c r="BE446" s="202">
        <f>IF(N446="základní",J446,0)</f>
        <v>0</v>
      </c>
      <c r="BF446" s="202">
        <f>IF(N446="snížená",J446,0)</f>
        <v>0</v>
      </c>
      <c r="BG446" s="202">
        <f>IF(N446="zákl. přenesená",J446,0)</f>
        <v>0</v>
      </c>
      <c r="BH446" s="202">
        <f>IF(N446="sníž. přenesená",J446,0)</f>
        <v>0</v>
      </c>
      <c r="BI446" s="202">
        <f>IF(N446="nulová",J446,0)</f>
        <v>0</v>
      </c>
      <c r="BJ446" s="23" t="s">
        <v>81</v>
      </c>
      <c r="BK446" s="202">
        <f>ROUND(I446*H446,2)</f>
        <v>0</v>
      </c>
      <c r="BL446" s="23" t="s">
        <v>206</v>
      </c>
      <c r="BM446" s="23" t="s">
        <v>593</v>
      </c>
    </row>
    <row r="447" spans="2:65" s="1" customFormat="1" x14ac:dyDescent="0.3">
      <c r="B447" s="40"/>
      <c r="C447" s="62"/>
      <c r="D447" s="203" t="s">
        <v>139</v>
      </c>
      <c r="E447" s="62"/>
      <c r="F447" s="204" t="s">
        <v>592</v>
      </c>
      <c r="G447" s="62"/>
      <c r="H447" s="62"/>
      <c r="I447" s="162"/>
      <c r="J447" s="62"/>
      <c r="K447" s="62"/>
      <c r="L447" s="60"/>
      <c r="M447" s="205"/>
      <c r="N447" s="41"/>
      <c r="O447" s="41"/>
      <c r="P447" s="41"/>
      <c r="Q447" s="41"/>
      <c r="R447" s="41"/>
      <c r="S447" s="41"/>
      <c r="T447" s="77"/>
      <c r="AT447" s="23" t="s">
        <v>139</v>
      </c>
      <c r="AU447" s="23" t="s">
        <v>83</v>
      </c>
    </row>
    <row r="448" spans="2:65" s="1" customFormat="1" ht="16.5" customHeight="1" x14ac:dyDescent="0.3">
      <c r="B448" s="40"/>
      <c r="C448" s="191" t="s">
        <v>383</v>
      </c>
      <c r="D448" s="191" t="s">
        <v>134</v>
      </c>
      <c r="E448" s="192" t="s">
        <v>594</v>
      </c>
      <c r="F448" s="193" t="s">
        <v>595</v>
      </c>
      <c r="G448" s="194" t="s">
        <v>516</v>
      </c>
      <c r="H448" s="248"/>
      <c r="I448" s="196"/>
      <c r="J448" s="197">
        <f>ROUND(I448*H448,2)</f>
        <v>0</v>
      </c>
      <c r="K448" s="193" t="s">
        <v>147</v>
      </c>
      <c r="L448" s="60"/>
      <c r="M448" s="198" t="s">
        <v>23</v>
      </c>
      <c r="N448" s="199" t="s">
        <v>44</v>
      </c>
      <c r="O448" s="41"/>
      <c r="P448" s="200">
        <f>O448*H448</f>
        <v>0</v>
      </c>
      <c r="Q448" s="200">
        <v>0</v>
      </c>
      <c r="R448" s="200">
        <f>Q448*H448</f>
        <v>0</v>
      </c>
      <c r="S448" s="200">
        <v>0</v>
      </c>
      <c r="T448" s="201">
        <f>S448*H448</f>
        <v>0</v>
      </c>
      <c r="AR448" s="23" t="s">
        <v>206</v>
      </c>
      <c r="AT448" s="23" t="s">
        <v>134</v>
      </c>
      <c r="AU448" s="23" t="s">
        <v>83</v>
      </c>
      <c r="AY448" s="23" t="s">
        <v>131</v>
      </c>
      <c r="BE448" s="202">
        <f>IF(N448="základní",J448,0)</f>
        <v>0</v>
      </c>
      <c r="BF448" s="202">
        <f>IF(N448="snížená",J448,0)</f>
        <v>0</v>
      </c>
      <c r="BG448" s="202">
        <f>IF(N448="zákl. přenesená",J448,0)</f>
        <v>0</v>
      </c>
      <c r="BH448" s="202">
        <f>IF(N448="sníž. přenesená",J448,0)</f>
        <v>0</v>
      </c>
      <c r="BI448" s="202">
        <f>IF(N448="nulová",J448,0)</f>
        <v>0</v>
      </c>
      <c r="BJ448" s="23" t="s">
        <v>81</v>
      </c>
      <c r="BK448" s="202">
        <f>ROUND(I448*H448,2)</f>
        <v>0</v>
      </c>
      <c r="BL448" s="23" t="s">
        <v>206</v>
      </c>
      <c r="BM448" s="23" t="s">
        <v>596</v>
      </c>
    </row>
    <row r="449" spans="2:65" s="1" customFormat="1" ht="24" x14ac:dyDescent="0.3">
      <c r="B449" s="40"/>
      <c r="C449" s="62"/>
      <c r="D449" s="203" t="s">
        <v>139</v>
      </c>
      <c r="E449" s="62"/>
      <c r="F449" s="204" t="s">
        <v>597</v>
      </c>
      <c r="G449" s="62"/>
      <c r="H449" s="62"/>
      <c r="I449" s="162"/>
      <c r="J449" s="62"/>
      <c r="K449" s="62"/>
      <c r="L449" s="60"/>
      <c r="M449" s="205"/>
      <c r="N449" s="41"/>
      <c r="O449" s="41"/>
      <c r="P449" s="41"/>
      <c r="Q449" s="41"/>
      <c r="R449" s="41"/>
      <c r="S449" s="41"/>
      <c r="T449" s="77"/>
      <c r="AT449" s="23" t="s">
        <v>139</v>
      </c>
      <c r="AU449" s="23" t="s">
        <v>83</v>
      </c>
    </row>
    <row r="450" spans="2:65" s="1" customFormat="1" ht="16.5" customHeight="1" x14ac:dyDescent="0.3">
      <c r="B450" s="40"/>
      <c r="C450" s="191" t="s">
        <v>598</v>
      </c>
      <c r="D450" s="191" t="s">
        <v>134</v>
      </c>
      <c r="E450" s="192" t="s">
        <v>599</v>
      </c>
      <c r="F450" s="193" t="s">
        <v>600</v>
      </c>
      <c r="G450" s="194" t="s">
        <v>516</v>
      </c>
      <c r="H450" s="248"/>
      <c r="I450" s="196"/>
      <c r="J450" s="197">
        <f>ROUND(I450*H450,2)</f>
        <v>0</v>
      </c>
      <c r="K450" s="193" t="s">
        <v>147</v>
      </c>
      <c r="L450" s="60"/>
      <c r="M450" s="198" t="s">
        <v>23</v>
      </c>
      <c r="N450" s="199" t="s">
        <v>44</v>
      </c>
      <c r="O450" s="41"/>
      <c r="P450" s="200">
        <f>O450*H450</f>
        <v>0</v>
      </c>
      <c r="Q450" s="200">
        <v>0</v>
      </c>
      <c r="R450" s="200">
        <f>Q450*H450</f>
        <v>0</v>
      </c>
      <c r="S450" s="200">
        <v>0</v>
      </c>
      <c r="T450" s="201">
        <f>S450*H450</f>
        <v>0</v>
      </c>
      <c r="AR450" s="23" t="s">
        <v>206</v>
      </c>
      <c r="AT450" s="23" t="s">
        <v>134</v>
      </c>
      <c r="AU450" s="23" t="s">
        <v>83</v>
      </c>
      <c r="AY450" s="23" t="s">
        <v>131</v>
      </c>
      <c r="BE450" s="202">
        <f>IF(N450="základní",J450,0)</f>
        <v>0</v>
      </c>
      <c r="BF450" s="202">
        <f>IF(N450="snížená",J450,0)</f>
        <v>0</v>
      </c>
      <c r="BG450" s="202">
        <f>IF(N450="zákl. přenesená",J450,0)</f>
        <v>0</v>
      </c>
      <c r="BH450" s="202">
        <f>IF(N450="sníž. přenesená",J450,0)</f>
        <v>0</v>
      </c>
      <c r="BI450" s="202">
        <f>IF(N450="nulová",J450,0)</f>
        <v>0</v>
      </c>
      <c r="BJ450" s="23" t="s">
        <v>81</v>
      </c>
      <c r="BK450" s="202">
        <f>ROUND(I450*H450,2)</f>
        <v>0</v>
      </c>
      <c r="BL450" s="23" t="s">
        <v>206</v>
      </c>
      <c r="BM450" s="23" t="s">
        <v>601</v>
      </c>
    </row>
    <row r="451" spans="2:65" s="1" customFormat="1" ht="24" x14ac:dyDescent="0.3">
      <c r="B451" s="40"/>
      <c r="C451" s="62"/>
      <c r="D451" s="203" t="s">
        <v>139</v>
      </c>
      <c r="E451" s="62"/>
      <c r="F451" s="204" t="s">
        <v>602</v>
      </c>
      <c r="G451" s="62"/>
      <c r="H451" s="62"/>
      <c r="I451" s="162"/>
      <c r="J451" s="62"/>
      <c r="K451" s="62"/>
      <c r="L451" s="60"/>
      <c r="M451" s="205"/>
      <c r="N451" s="41"/>
      <c r="O451" s="41"/>
      <c r="P451" s="41"/>
      <c r="Q451" s="41"/>
      <c r="R451" s="41"/>
      <c r="S451" s="41"/>
      <c r="T451" s="77"/>
      <c r="AT451" s="23" t="s">
        <v>139</v>
      </c>
      <c r="AU451" s="23" t="s">
        <v>83</v>
      </c>
    </row>
    <row r="452" spans="2:65" s="10" customFormat="1" ht="29.85" customHeight="1" x14ac:dyDescent="0.35">
      <c r="B452" s="175"/>
      <c r="C452" s="176"/>
      <c r="D452" s="177" t="s">
        <v>72</v>
      </c>
      <c r="E452" s="189" t="s">
        <v>603</v>
      </c>
      <c r="F452" s="189" t="s">
        <v>604</v>
      </c>
      <c r="G452" s="176"/>
      <c r="H452" s="176"/>
      <c r="I452" s="179"/>
      <c r="J452" s="190">
        <f>BK452</f>
        <v>0</v>
      </c>
      <c r="K452" s="176"/>
      <c r="L452" s="181"/>
      <c r="M452" s="182"/>
      <c r="N452" s="183"/>
      <c r="O452" s="183"/>
      <c r="P452" s="184">
        <f>SUM(P453:P458)</f>
        <v>0</v>
      </c>
      <c r="Q452" s="183"/>
      <c r="R452" s="184">
        <f>SUM(R453:R458)</f>
        <v>0</v>
      </c>
      <c r="S452" s="183"/>
      <c r="T452" s="185">
        <f>SUM(T453:T458)</f>
        <v>0</v>
      </c>
      <c r="AR452" s="186" t="s">
        <v>83</v>
      </c>
      <c r="AT452" s="187" t="s">
        <v>72</v>
      </c>
      <c r="AU452" s="187" t="s">
        <v>81</v>
      </c>
      <c r="AY452" s="186" t="s">
        <v>131</v>
      </c>
      <c r="BK452" s="188">
        <f>SUM(BK453:BK458)</f>
        <v>0</v>
      </c>
    </row>
    <row r="453" spans="2:65" s="1" customFormat="1" ht="16.5" customHeight="1" x14ac:dyDescent="0.3">
      <c r="B453" s="40"/>
      <c r="C453" s="191" t="s">
        <v>388</v>
      </c>
      <c r="D453" s="191" t="s">
        <v>134</v>
      </c>
      <c r="E453" s="192" t="s">
        <v>605</v>
      </c>
      <c r="F453" s="193" t="s">
        <v>606</v>
      </c>
      <c r="G453" s="194" t="s">
        <v>158</v>
      </c>
      <c r="H453" s="195">
        <v>160</v>
      </c>
      <c r="I453" s="196"/>
      <c r="J453" s="197">
        <f>ROUND(I453*H453,2)</f>
        <v>0</v>
      </c>
      <c r="K453" s="193" t="s">
        <v>23</v>
      </c>
      <c r="L453" s="60"/>
      <c r="M453" s="198" t="s">
        <v>23</v>
      </c>
      <c r="N453" s="199" t="s">
        <v>44</v>
      </c>
      <c r="O453" s="41"/>
      <c r="P453" s="200">
        <f>O453*H453</f>
        <v>0</v>
      </c>
      <c r="Q453" s="200">
        <v>0</v>
      </c>
      <c r="R453" s="200">
        <f>Q453*H453</f>
        <v>0</v>
      </c>
      <c r="S453" s="200">
        <v>0</v>
      </c>
      <c r="T453" s="201">
        <f>S453*H453</f>
        <v>0</v>
      </c>
      <c r="AR453" s="23" t="s">
        <v>206</v>
      </c>
      <c r="AT453" s="23" t="s">
        <v>134</v>
      </c>
      <c r="AU453" s="23" t="s">
        <v>83</v>
      </c>
      <c r="AY453" s="23" t="s">
        <v>131</v>
      </c>
      <c r="BE453" s="202">
        <f>IF(N453="základní",J453,0)</f>
        <v>0</v>
      </c>
      <c r="BF453" s="202">
        <f>IF(N453="snížená",J453,0)</f>
        <v>0</v>
      </c>
      <c r="BG453" s="202">
        <f>IF(N453="zákl. přenesená",J453,0)</f>
        <v>0</v>
      </c>
      <c r="BH453" s="202">
        <f>IF(N453="sníž. přenesená",J453,0)</f>
        <v>0</v>
      </c>
      <c r="BI453" s="202">
        <f>IF(N453="nulová",J453,0)</f>
        <v>0</v>
      </c>
      <c r="BJ453" s="23" t="s">
        <v>81</v>
      </c>
      <c r="BK453" s="202">
        <f>ROUND(I453*H453,2)</f>
        <v>0</v>
      </c>
      <c r="BL453" s="23" t="s">
        <v>206</v>
      </c>
      <c r="BM453" s="23" t="s">
        <v>607</v>
      </c>
    </row>
    <row r="454" spans="2:65" s="1" customFormat="1" x14ac:dyDescent="0.3">
      <c r="B454" s="40"/>
      <c r="C454" s="62"/>
      <c r="D454" s="203" t="s">
        <v>139</v>
      </c>
      <c r="E454" s="62"/>
      <c r="F454" s="204" t="s">
        <v>606</v>
      </c>
      <c r="G454" s="62"/>
      <c r="H454" s="62"/>
      <c r="I454" s="162"/>
      <c r="J454" s="62"/>
      <c r="K454" s="62"/>
      <c r="L454" s="60"/>
      <c r="M454" s="205"/>
      <c r="N454" s="41"/>
      <c r="O454" s="41"/>
      <c r="P454" s="41"/>
      <c r="Q454" s="41"/>
      <c r="R454" s="41"/>
      <c r="S454" s="41"/>
      <c r="T454" s="77"/>
      <c r="AT454" s="23" t="s">
        <v>139</v>
      </c>
      <c r="AU454" s="23" t="s">
        <v>83</v>
      </c>
    </row>
    <row r="455" spans="2:65" s="1" customFormat="1" ht="16.5" customHeight="1" x14ac:dyDescent="0.3">
      <c r="B455" s="40"/>
      <c r="C455" s="191" t="s">
        <v>608</v>
      </c>
      <c r="D455" s="191" t="s">
        <v>134</v>
      </c>
      <c r="E455" s="192" t="s">
        <v>609</v>
      </c>
      <c r="F455" s="193" t="s">
        <v>610</v>
      </c>
      <c r="G455" s="194" t="s">
        <v>454</v>
      </c>
      <c r="H455" s="195">
        <v>1</v>
      </c>
      <c r="I455" s="196"/>
      <c r="J455" s="197">
        <f>ROUND(I455*H455,2)</f>
        <v>0</v>
      </c>
      <c r="K455" s="193" t="s">
        <v>23</v>
      </c>
      <c r="L455" s="60"/>
      <c r="M455" s="198" t="s">
        <v>23</v>
      </c>
      <c r="N455" s="199" t="s">
        <v>44</v>
      </c>
      <c r="O455" s="41"/>
      <c r="P455" s="200">
        <f>O455*H455</f>
        <v>0</v>
      </c>
      <c r="Q455" s="200">
        <v>0</v>
      </c>
      <c r="R455" s="200">
        <f>Q455*H455</f>
        <v>0</v>
      </c>
      <c r="S455" s="200">
        <v>0</v>
      </c>
      <c r="T455" s="201">
        <f>S455*H455</f>
        <v>0</v>
      </c>
      <c r="AR455" s="23" t="s">
        <v>206</v>
      </c>
      <c r="AT455" s="23" t="s">
        <v>134</v>
      </c>
      <c r="AU455" s="23" t="s">
        <v>83</v>
      </c>
      <c r="AY455" s="23" t="s">
        <v>131</v>
      </c>
      <c r="BE455" s="202">
        <f>IF(N455="základní",J455,0)</f>
        <v>0</v>
      </c>
      <c r="BF455" s="202">
        <f>IF(N455="snížená",J455,0)</f>
        <v>0</v>
      </c>
      <c r="BG455" s="202">
        <f>IF(N455="zákl. přenesená",J455,0)</f>
        <v>0</v>
      </c>
      <c r="BH455" s="202">
        <f>IF(N455="sníž. přenesená",J455,0)</f>
        <v>0</v>
      </c>
      <c r="BI455" s="202">
        <f>IF(N455="nulová",J455,0)</f>
        <v>0</v>
      </c>
      <c r="BJ455" s="23" t="s">
        <v>81</v>
      </c>
      <c r="BK455" s="202">
        <f>ROUND(I455*H455,2)</f>
        <v>0</v>
      </c>
      <c r="BL455" s="23" t="s">
        <v>206</v>
      </c>
      <c r="BM455" s="23" t="s">
        <v>611</v>
      </c>
    </row>
    <row r="456" spans="2:65" s="1" customFormat="1" x14ac:dyDescent="0.3">
      <c r="B456" s="40"/>
      <c r="C456" s="62"/>
      <c r="D456" s="203" t="s">
        <v>139</v>
      </c>
      <c r="E456" s="62"/>
      <c r="F456" s="204" t="s">
        <v>610</v>
      </c>
      <c r="G456" s="62"/>
      <c r="H456" s="62"/>
      <c r="I456" s="162"/>
      <c r="J456" s="62"/>
      <c r="K456" s="62"/>
      <c r="L456" s="60"/>
      <c r="M456" s="205"/>
      <c r="N456" s="41"/>
      <c r="O456" s="41"/>
      <c r="P456" s="41"/>
      <c r="Q456" s="41"/>
      <c r="R456" s="41"/>
      <c r="S456" s="41"/>
      <c r="T456" s="77"/>
      <c r="AT456" s="23" t="s">
        <v>139</v>
      </c>
      <c r="AU456" s="23" t="s">
        <v>83</v>
      </c>
    </row>
    <row r="457" spans="2:65" s="1" customFormat="1" ht="16.5" customHeight="1" x14ac:dyDescent="0.3">
      <c r="B457" s="40"/>
      <c r="C457" s="191" t="s">
        <v>394</v>
      </c>
      <c r="D457" s="191" t="s">
        <v>134</v>
      </c>
      <c r="E457" s="192" t="s">
        <v>612</v>
      </c>
      <c r="F457" s="193" t="s">
        <v>613</v>
      </c>
      <c r="G457" s="194" t="s">
        <v>614</v>
      </c>
      <c r="H457" s="195">
        <v>1</v>
      </c>
      <c r="I457" s="196"/>
      <c r="J457" s="197">
        <f>ROUND(I457*H457,2)</f>
        <v>0</v>
      </c>
      <c r="K457" s="193" t="s">
        <v>23</v>
      </c>
      <c r="L457" s="60"/>
      <c r="M457" s="198" t="s">
        <v>23</v>
      </c>
      <c r="N457" s="199" t="s">
        <v>44</v>
      </c>
      <c r="O457" s="41"/>
      <c r="P457" s="200">
        <f>O457*H457</f>
        <v>0</v>
      </c>
      <c r="Q457" s="200">
        <v>0</v>
      </c>
      <c r="R457" s="200">
        <f>Q457*H457</f>
        <v>0</v>
      </c>
      <c r="S457" s="200">
        <v>0</v>
      </c>
      <c r="T457" s="201">
        <f>S457*H457</f>
        <v>0</v>
      </c>
      <c r="AR457" s="23" t="s">
        <v>206</v>
      </c>
      <c r="AT457" s="23" t="s">
        <v>134</v>
      </c>
      <c r="AU457" s="23" t="s">
        <v>83</v>
      </c>
      <c r="AY457" s="23" t="s">
        <v>131</v>
      </c>
      <c r="BE457" s="202">
        <f>IF(N457="základní",J457,0)</f>
        <v>0</v>
      </c>
      <c r="BF457" s="202">
        <f>IF(N457="snížená",J457,0)</f>
        <v>0</v>
      </c>
      <c r="BG457" s="202">
        <f>IF(N457="zákl. přenesená",J457,0)</f>
        <v>0</v>
      </c>
      <c r="BH457" s="202">
        <f>IF(N457="sníž. přenesená",J457,0)</f>
        <v>0</v>
      </c>
      <c r="BI457" s="202">
        <f>IF(N457="nulová",J457,0)</f>
        <v>0</v>
      </c>
      <c r="BJ457" s="23" t="s">
        <v>81</v>
      </c>
      <c r="BK457" s="202">
        <f>ROUND(I457*H457,2)</f>
        <v>0</v>
      </c>
      <c r="BL457" s="23" t="s">
        <v>206</v>
      </c>
      <c r="BM457" s="23" t="s">
        <v>615</v>
      </c>
    </row>
    <row r="458" spans="2:65" s="1" customFormat="1" x14ac:dyDescent="0.3">
      <c r="B458" s="40"/>
      <c r="C458" s="62"/>
      <c r="D458" s="203" t="s">
        <v>139</v>
      </c>
      <c r="E458" s="62"/>
      <c r="F458" s="204" t="s">
        <v>613</v>
      </c>
      <c r="G458" s="62"/>
      <c r="H458" s="62"/>
      <c r="I458" s="162"/>
      <c r="J458" s="62"/>
      <c r="K458" s="62"/>
      <c r="L458" s="60"/>
      <c r="M458" s="205"/>
      <c r="N458" s="41"/>
      <c r="O458" s="41"/>
      <c r="P458" s="41"/>
      <c r="Q458" s="41"/>
      <c r="R458" s="41"/>
      <c r="S458" s="41"/>
      <c r="T458" s="77"/>
      <c r="AT458" s="23" t="s">
        <v>139</v>
      </c>
      <c r="AU458" s="23" t="s">
        <v>83</v>
      </c>
    </row>
    <row r="459" spans="2:65" s="10" customFormat="1" ht="29.85" customHeight="1" x14ac:dyDescent="0.35">
      <c r="B459" s="175"/>
      <c r="C459" s="176"/>
      <c r="D459" s="177" t="s">
        <v>72</v>
      </c>
      <c r="E459" s="189" t="s">
        <v>616</v>
      </c>
      <c r="F459" s="189" t="s">
        <v>617</v>
      </c>
      <c r="G459" s="176"/>
      <c r="H459" s="176"/>
      <c r="I459" s="179"/>
      <c r="J459" s="190">
        <f>BK459</f>
        <v>0</v>
      </c>
      <c r="K459" s="176"/>
      <c r="L459" s="181"/>
      <c r="M459" s="182"/>
      <c r="N459" s="183"/>
      <c r="O459" s="183"/>
      <c r="P459" s="184">
        <f>SUM(P460:P493)</f>
        <v>0</v>
      </c>
      <c r="Q459" s="183"/>
      <c r="R459" s="184">
        <f>SUM(R460:R493)</f>
        <v>1.5045600000000001E-2</v>
      </c>
      <c r="S459" s="183"/>
      <c r="T459" s="185">
        <f>SUM(T460:T493)</f>
        <v>0</v>
      </c>
      <c r="AR459" s="186" t="s">
        <v>83</v>
      </c>
      <c r="AT459" s="187" t="s">
        <v>72</v>
      </c>
      <c r="AU459" s="187" t="s">
        <v>81</v>
      </c>
      <c r="AY459" s="186" t="s">
        <v>131</v>
      </c>
      <c r="BK459" s="188">
        <f>SUM(BK460:BK493)</f>
        <v>0</v>
      </c>
    </row>
    <row r="460" spans="2:65" s="1" customFormat="1" ht="25.5" customHeight="1" x14ac:dyDescent="0.3">
      <c r="B460" s="40"/>
      <c r="C460" s="191" t="s">
        <v>618</v>
      </c>
      <c r="D460" s="191" t="s">
        <v>134</v>
      </c>
      <c r="E460" s="192" t="s">
        <v>619</v>
      </c>
      <c r="F460" s="193" t="s">
        <v>620</v>
      </c>
      <c r="G460" s="194" t="s">
        <v>158</v>
      </c>
      <c r="H460" s="195">
        <v>2</v>
      </c>
      <c r="I460" s="196"/>
      <c r="J460" s="197">
        <f>ROUND(I460*H460,2)</f>
        <v>0</v>
      </c>
      <c r="K460" s="193" t="s">
        <v>147</v>
      </c>
      <c r="L460" s="60"/>
      <c r="M460" s="198" t="s">
        <v>23</v>
      </c>
      <c r="N460" s="199" t="s">
        <v>44</v>
      </c>
      <c r="O460" s="41"/>
      <c r="P460" s="200">
        <f>O460*H460</f>
        <v>0</v>
      </c>
      <c r="Q460" s="200">
        <v>5.1000000000000004E-3</v>
      </c>
      <c r="R460" s="200">
        <f>Q460*H460</f>
        <v>1.0200000000000001E-2</v>
      </c>
      <c r="S460" s="200">
        <v>0</v>
      </c>
      <c r="T460" s="201">
        <f>S460*H460</f>
        <v>0</v>
      </c>
      <c r="AR460" s="23" t="s">
        <v>206</v>
      </c>
      <c r="AT460" s="23" t="s">
        <v>134</v>
      </c>
      <c r="AU460" s="23" t="s">
        <v>83</v>
      </c>
      <c r="AY460" s="23" t="s">
        <v>131</v>
      </c>
      <c r="BE460" s="202">
        <f>IF(N460="základní",J460,0)</f>
        <v>0</v>
      </c>
      <c r="BF460" s="202">
        <f>IF(N460="snížená",J460,0)</f>
        <v>0</v>
      </c>
      <c r="BG460" s="202">
        <f>IF(N460="zákl. přenesená",J460,0)</f>
        <v>0</v>
      </c>
      <c r="BH460" s="202">
        <f>IF(N460="sníž. přenesená",J460,0)</f>
        <v>0</v>
      </c>
      <c r="BI460" s="202">
        <f>IF(N460="nulová",J460,0)</f>
        <v>0</v>
      </c>
      <c r="BJ460" s="23" t="s">
        <v>81</v>
      </c>
      <c r="BK460" s="202">
        <f>ROUND(I460*H460,2)</f>
        <v>0</v>
      </c>
      <c r="BL460" s="23" t="s">
        <v>206</v>
      </c>
      <c r="BM460" s="23" t="s">
        <v>621</v>
      </c>
    </row>
    <row r="461" spans="2:65" s="1" customFormat="1" ht="24" x14ac:dyDescent="0.3">
      <c r="B461" s="40"/>
      <c r="C461" s="62"/>
      <c r="D461" s="203" t="s">
        <v>139</v>
      </c>
      <c r="E461" s="62"/>
      <c r="F461" s="204" t="s">
        <v>622</v>
      </c>
      <c r="G461" s="62"/>
      <c r="H461" s="62"/>
      <c r="I461" s="162"/>
      <c r="J461" s="62"/>
      <c r="K461" s="62"/>
      <c r="L461" s="60"/>
      <c r="M461" s="205"/>
      <c r="N461" s="41"/>
      <c r="O461" s="41"/>
      <c r="P461" s="41"/>
      <c r="Q461" s="41"/>
      <c r="R461" s="41"/>
      <c r="S461" s="41"/>
      <c r="T461" s="77"/>
      <c r="AT461" s="23" t="s">
        <v>139</v>
      </c>
      <c r="AU461" s="23" t="s">
        <v>83</v>
      </c>
    </row>
    <row r="462" spans="2:65" s="11" customFormat="1" x14ac:dyDescent="0.3">
      <c r="B462" s="206"/>
      <c r="C462" s="207"/>
      <c r="D462" s="203" t="s">
        <v>140</v>
      </c>
      <c r="E462" s="208" t="s">
        <v>23</v>
      </c>
      <c r="F462" s="209" t="s">
        <v>623</v>
      </c>
      <c r="G462" s="207"/>
      <c r="H462" s="208" t="s">
        <v>23</v>
      </c>
      <c r="I462" s="210"/>
      <c r="J462" s="207"/>
      <c r="K462" s="207"/>
      <c r="L462" s="211"/>
      <c r="M462" s="212"/>
      <c r="N462" s="213"/>
      <c r="O462" s="213"/>
      <c r="P462" s="213"/>
      <c r="Q462" s="213"/>
      <c r="R462" s="213"/>
      <c r="S462" s="213"/>
      <c r="T462" s="214"/>
      <c r="AT462" s="215" t="s">
        <v>140</v>
      </c>
      <c r="AU462" s="215" t="s">
        <v>83</v>
      </c>
      <c r="AV462" s="11" t="s">
        <v>81</v>
      </c>
      <c r="AW462" s="11" t="s">
        <v>36</v>
      </c>
      <c r="AX462" s="11" t="s">
        <v>73</v>
      </c>
      <c r="AY462" s="215" t="s">
        <v>131</v>
      </c>
    </row>
    <row r="463" spans="2:65" s="12" customFormat="1" x14ac:dyDescent="0.3">
      <c r="B463" s="216"/>
      <c r="C463" s="217"/>
      <c r="D463" s="203" t="s">
        <v>140</v>
      </c>
      <c r="E463" s="218" t="s">
        <v>23</v>
      </c>
      <c r="F463" s="219" t="s">
        <v>624</v>
      </c>
      <c r="G463" s="217"/>
      <c r="H463" s="220">
        <v>2</v>
      </c>
      <c r="I463" s="221"/>
      <c r="J463" s="217"/>
      <c r="K463" s="217"/>
      <c r="L463" s="222"/>
      <c r="M463" s="223"/>
      <c r="N463" s="224"/>
      <c r="O463" s="224"/>
      <c r="P463" s="224"/>
      <c r="Q463" s="224"/>
      <c r="R463" s="224"/>
      <c r="S463" s="224"/>
      <c r="T463" s="225"/>
      <c r="AT463" s="226" t="s">
        <v>140</v>
      </c>
      <c r="AU463" s="226" t="s">
        <v>83</v>
      </c>
      <c r="AV463" s="12" t="s">
        <v>83</v>
      </c>
      <c r="AW463" s="12" t="s">
        <v>36</v>
      </c>
      <c r="AX463" s="12" t="s">
        <v>73</v>
      </c>
      <c r="AY463" s="226" t="s">
        <v>131</v>
      </c>
    </row>
    <row r="464" spans="2:65" s="1" customFormat="1" ht="16.5" customHeight="1" x14ac:dyDescent="0.3">
      <c r="B464" s="40"/>
      <c r="C464" s="238" t="s">
        <v>400</v>
      </c>
      <c r="D464" s="238" t="s">
        <v>210</v>
      </c>
      <c r="E464" s="239" t="s">
        <v>625</v>
      </c>
      <c r="F464" s="240" t="s">
        <v>626</v>
      </c>
      <c r="G464" s="241" t="s">
        <v>137</v>
      </c>
      <c r="H464" s="242">
        <v>4.4999999999999998E-2</v>
      </c>
      <c r="I464" s="243"/>
      <c r="J464" s="244">
        <f>ROUND(I464*H464,2)</f>
        <v>0</v>
      </c>
      <c r="K464" s="240" t="s">
        <v>23</v>
      </c>
      <c r="L464" s="245"/>
      <c r="M464" s="246" t="s">
        <v>23</v>
      </c>
      <c r="N464" s="247" t="s">
        <v>44</v>
      </c>
      <c r="O464" s="41"/>
      <c r="P464" s="200">
        <f>O464*H464</f>
        <v>0</v>
      </c>
      <c r="Q464" s="200">
        <v>0</v>
      </c>
      <c r="R464" s="200">
        <f>Q464*H464</f>
        <v>0</v>
      </c>
      <c r="S464" s="200">
        <v>0</v>
      </c>
      <c r="T464" s="201">
        <f>S464*H464</f>
        <v>0</v>
      </c>
      <c r="AR464" s="23" t="s">
        <v>262</v>
      </c>
      <c r="AT464" s="23" t="s">
        <v>210</v>
      </c>
      <c r="AU464" s="23" t="s">
        <v>83</v>
      </c>
      <c r="AY464" s="23" t="s">
        <v>131</v>
      </c>
      <c r="BE464" s="202">
        <f>IF(N464="základní",J464,0)</f>
        <v>0</v>
      </c>
      <c r="BF464" s="202">
        <f>IF(N464="snížená",J464,0)</f>
        <v>0</v>
      </c>
      <c r="BG464" s="202">
        <f>IF(N464="zákl. přenesená",J464,0)</f>
        <v>0</v>
      </c>
      <c r="BH464" s="202">
        <f>IF(N464="sníž. přenesená",J464,0)</f>
        <v>0</v>
      </c>
      <c r="BI464" s="202">
        <f>IF(N464="nulová",J464,0)</f>
        <v>0</v>
      </c>
      <c r="BJ464" s="23" t="s">
        <v>81</v>
      </c>
      <c r="BK464" s="202">
        <f>ROUND(I464*H464,2)</f>
        <v>0</v>
      </c>
      <c r="BL464" s="23" t="s">
        <v>206</v>
      </c>
      <c r="BM464" s="23" t="s">
        <v>627</v>
      </c>
    </row>
    <row r="465" spans="2:65" s="1" customFormat="1" x14ac:dyDescent="0.3">
      <c r="B465" s="40"/>
      <c r="C465" s="62"/>
      <c r="D465" s="203" t="s">
        <v>139</v>
      </c>
      <c r="E465" s="62"/>
      <c r="F465" s="204" t="s">
        <v>626</v>
      </c>
      <c r="G465" s="62"/>
      <c r="H465" s="62"/>
      <c r="I465" s="162"/>
      <c r="J465" s="62"/>
      <c r="K465" s="62"/>
      <c r="L465" s="60"/>
      <c r="M465" s="205"/>
      <c r="N465" s="41"/>
      <c r="O465" s="41"/>
      <c r="P465" s="41"/>
      <c r="Q465" s="41"/>
      <c r="R465" s="41"/>
      <c r="S465" s="41"/>
      <c r="T465" s="77"/>
      <c r="AT465" s="23" t="s">
        <v>139</v>
      </c>
      <c r="AU465" s="23" t="s">
        <v>83</v>
      </c>
    </row>
    <row r="466" spans="2:65" s="12" customFormat="1" x14ac:dyDescent="0.3">
      <c r="B466" s="216"/>
      <c r="C466" s="217"/>
      <c r="D466" s="203" t="s">
        <v>140</v>
      </c>
      <c r="E466" s="218" t="s">
        <v>23</v>
      </c>
      <c r="F466" s="219" t="s">
        <v>628</v>
      </c>
      <c r="G466" s="217"/>
      <c r="H466" s="220">
        <v>4.4999999999999998E-2</v>
      </c>
      <c r="I466" s="221"/>
      <c r="J466" s="217"/>
      <c r="K466" s="217"/>
      <c r="L466" s="222"/>
      <c r="M466" s="223"/>
      <c r="N466" s="224"/>
      <c r="O466" s="224"/>
      <c r="P466" s="224"/>
      <c r="Q466" s="224"/>
      <c r="R466" s="224"/>
      <c r="S466" s="224"/>
      <c r="T466" s="225"/>
      <c r="AT466" s="226" t="s">
        <v>140</v>
      </c>
      <c r="AU466" s="226" t="s">
        <v>83</v>
      </c>
      <c r="AV466" s="12" t="s">
        <v>83</v>
      </c>
      <c r="AW466" s="12" t="s">
        <v>36</v>
      </c>
      <c r="AX466" s="12" t="s">
        <v>73</v>
      </c>
      <c r="AY466" s="226" t="s">
        <v>131</v>
      </c>
    </row>
    <row r="467" spans="2:65" s="13" customFormat="1" x14ac:dyDescent="0.3">
      <c r="B467" s="227"/>
      <c r="C467" s="228"/>
      <c r="D467" s="203" t="s">
        <v>140</v>
      </c>
      <c r="E467" s="229" t="s">
        <v>23</v>
      </c>
      <c r="F467" s="230" t="s">
        <v>208</v>
      </c>
      <c r="G467" s="228"/>
      <c r="H467" s="231">
        <v>4.4999999999999998E-2</v>
      </c>
      <c r="I467" s="232"/>
      <c r="J467" s="228"/>
      <c r="K467" s="228"/>
      <c r="L467" s="233"/>
      <c r="M467" s="234"/>
      <c r="N467" s="235"/>
      <c r="O467" s="235"/>
      <c r="P467" s="235"/>
      <c r="Q467" s="235"/>
      <c r="R467" s="235"/>
      <c r="S467" s="235"/>
      <c r="T467" s="236"/>
      <c r="AT467" s="237" t="s">
        <v>140</v>
      </c>
      <c r="AU467" s="237" t="s">
        <v>83</v>
      </c>
      <c r="AV467" s="13" t="s">
        <v>138</v>
      </c>
      <c r="AW467" s="13" t="s">
        <v>36</v>
      </c>
      <c r="AX467" s="13" t="s">
        <v>81</v>
      </c>
      <c r="AY467" s="237" t="s">
        <v>131</v>
      </c>
    </row>
    <row r="468" spans="2:65" s="1" customFormat="1" ht="16.5" customHeight="1" x14ac:dyDescent="0.3">
      <c r="B468" s="40"/>
      <c r="C468" s="191" t="s">
        <v>629</v>
      </c>
      <c r="D468" s="191" t="s">
        <v>134</v>
      </c>
      <c r="E468" s="192" t="s">
        <v>630</v>
      </c>
      <c r="F468" s="193" t="s">
        <v>631</v>
      </c>
      <c r="G468" s="194" t="s">
        <v>146</v>
      </c>
      <c r="H468" s="195">
        <v>12.114000000000001</v>
      </c>
      <c r="I468" s="196"/>
      <c r="J468" s="197">
        <f>ROUND(I468*H468,2)</f>
        <v>0</v>
      </c>
      <c r="K468" s="193" t="s">
        <v>23</v>
      </c>
      <c r="L468" s="60"/>
      <c r="M468" s="198" t="s">
        <v>23</v>
      </c>
      <c r="N468" s="199" t="s">
        <v>44</v>
      </c>
      <c r="O468" s="41"/>
      <c r="P468" s="200">
        <f>O468*H468</f>
        <v>0</v>
      </c>
      <c r="Q468" s="200">
        <v>0</v>
      </c>
      <c r="R468" s="200">
        <f>Q468*H468</f>
        <v>0</v>
      </c>
      <c r="S468" s="200">
        <v>0</v>
      </c>
      <c r="T468" s="201">
        <f>S468*H468</f>
        <v>0</v>
      </c>
      <c r="AR468" s="23" t="s">
        <v>206</v>
      </c>
      <c r="AT468" s="23" t="s">
        <v>134</v>
      </c>
      <c r="AU468" s="23" t="s">
        <v>83</v>
      </c>
      <c r="AY468" s="23" t="s">
        <v>131</v>
      </c>
      <c r="BE468" s="202">
        <f>IF(N468="základní",J468,0)</f>
        <v>0</v>
      </c>
      <c r="BF468" s="202">
        <f>IF(N468="snížená",J468,0)</f>
        <v>0</v>
      </c>
      <c r="BG468" s="202">
        <f>IF(N468="zákl. přenesená",J468,0)</f>
        <v>0</v>
      </c>
      <c r="BH468" s="202">
        <f>IF(N468="sníž. přenesená",J468,0)</f>
        <v>0</v>
      </c>
      <c r="BI468" s="202">
        <f>IF(N468="nulová",J468,0)</f>
        <v>0</v>
      </c>
      <c r="BJ468" s="23" t="s">
        <v>81</v>
      </c>
      <c r="BK468" s="202">
        <f>ROUND(I468*H468,2)</f>
        <v>0</v>
      </c>
      <c r="BL468" s="23" t="s">
        <v>206</v>
      </c>
      <c r="BM468" s="23" t="s">
        <v>632</v>
      </c>
    </row>
    <row r="469" spans="2:65" s="1" customFormat="1" ht="24" x14ac:dyDescent="0.3">
      <c r="B469" s="40"/>
      <c r="C469" s="62"/>
      <c r="D469" s="203" t="s">
        <v>139</v>
      </c>
      <c r="E469" s="62"/>
      <c r="F469" s="204" t="s">
        <v>633</v>
      </c>
      <c r="G469" s="62"/>
      <c r="H469" s="62"/>
      <c r="I469" s="162"/>
      <c r="J469" s="62"/>
      <c r="K469" s="62"/>
      <c r="L469" s="60"/>
      <c r="M469" s="205"/>
      <c r="N469" s="41"/>
      <c r="O469" s="41"/>
      <c r="P469" s="41"/>
      <c r="Q469" s="41"/>
      <c r="R469" s="41"/>
      <c r="S469" s="41"/>
      <c r="T469" s="77"/>
      <c r="AT469" s="23" t="s">
        <v>139</v>
      </c>
      <c r="AU469" s="23" t="s">
        <v>83</v>
      </c>
    </row>
    <row r="470" spans="2:65" s="11" customFormat="1" x14ac:dyDescent="0.3">
      <c r="B470" s="206"/>
      <c r="C470" s="207"/>
      <c r="D470" s="203" t="s">
        <v>140</v>
      </c>
      <c r="E470" s="208" t="s">
        <v>23</v>
      </c>
      <c r="F470" s="209" t="s">
        <v>634</v>
      </c>
      <c r="G470" s="207"/>
      <c r="H470" s="208" t="s">
        <v>23</v>
      </c>
      <c r="I470" s="210"/>
      <c r="J470" s="207"/>
      <c r="K470" s="207"/>
      <c r="L470" s="211"/>
      <c r="M470" s="212"/>
      <c r="N470" s="213"/>
      <c r="O470" s="213"/>
      <c r="P470" s="213"/>
      <c r="Q470" s="213"/>
      <c r="R470" s="213"/>
      <c r="S470" s="213"/>
      <c r="T470" s="214"/>
      <c r="AT470" s="215" t="s">
        <v>140</v>
      </c>
      <c r="AU470" s="215" t="s">
        <v>83</v>
      </c>
      <c r="AV470" s="11" t="s">
        <v>81</v>
      </c>
      <c r="AW470" s="11" t="s">
        <v>36</v>
      </c>
      <c r="AX470" s="11" t="s">
        <v>73</v>
      </c>
      <c r="AY470" s="215" t="s">
        <v>131</v>
      </c>
    </row>
    <row r="471" spans="2:65" s="12" customFormat="1" x14ac:dyDescent="0.3">
      <c r="B471" s="216"/>
      <c r="C471" s="217"/>
      <c r="D471" s="203" t="s">
        <v>140</v>
      </c>
      <c r="E471" s="218" t="s">
        <v>23</v>
      </c>
      <c r="F471" s="219" t="s">
        <v>635</v>
      </c>
      <c r="G471" s="217"/>
      <c r="H471" s="220">
        <v>6.2549999999999999</v>
      </c>
      <c r="I471" s="221"/>
      <c r="J471" s="217"/>
      <c r="K471" s="217"/>
      <c r="L471" s="222"/>
      <c r="M471" s="223"/>
      <c r="N471" s="224"/>
      <c r="O471" s="224"/>
      <c r="P471" s="224"/>
      <c r="Q471" s="224"/>
      <c r="R471" s="224"/>
      <c r="S471" s="224"/>
      <c r="T471" s="225"/>
      <c r="AT471" s="226" t="s">
        <v>140</v>
      </c>
      <c r="AU471" s="226" t="s">
        <v>83</v>
      </c>
      <c r="AV471" s="12" t="s">
        <v>83</v>
      </c>
      <c r="AW471" s="12" t="s">
        <v>36</v>
      </c>
      <c r="AX471" s="12" t="s">
        <v>73</v>
      </c>
      <c r="AY471" s="226" t="s">
        <v>131</v>
      </c>
    </row>
    <row r="472" spans="2:65" s="12" customFormat="1" x14ac:dyDescent="0.3">
      <c r="B472" s="216"/>
      <c r="C472" s="217"/>
      <c r="D472" s="203" t="s">
        <v>140</v>
      </c>
      <c r="E472" s="218" t="s">
        <v>23</v>
      </c>
      <c r="F472" s="219" t="s">
        <v>636</v>
      </c>
      <c r="G472" s="217"/>
      <c r="H472" s="220">
        <v>5.859</v>
      </c>
      <c r="I472" s="221"/>
      <c r="J472" s="217"/>
      <c r="K472" s="217"/>
      <c r="L472" s="222"/>
      <c r="M472" s="223"/>
      <c r="N472" s="224"/>
      <c r="O472" s="224"/>
      <c r="P472" s="224"/>
      <c r="Q472" s="224"/>
      <c r="R472" s="224"/>
      <c r="S472" s="224"/>
      <c r="T472" s="225"/>
      <c r="AT472" s="226" t="s">
        <v>140</v>
      </c>
      <c r="AU472" s="226" t="s">
        <v>83</v>
      </c>
      <c r="AV472" s="12" t="s">
        <v>83</v>
      </c>
      <c r="AW472" s="12" t="s">
        <v>36</v>
      </c>
      <c r="AX472" s="12" t="s">
        <v>73</v>
      </c>
      <c r="AY472" s="226" t="s">
        <v>131</v>
      </c>
    </row>
    <row r="473" spans="2:65" s="1" customFormat="1" ht="16.5" customHeight="1" x14ac:dyDescent="0.3">
      <c r="B473" s="40"/>
      <c r="C473" s="191" t="s">
        <v>407</v>
      </c>
      <c r="D473" s="191" t="s">
        <v>134</v>
      </c>
      <c r="E473" s="192" t="s">
        <v>637</v>
      </c>
      <c r="F473" s="193" t="s">
        <v>638</v>
      </c>
      <c r="G473" s="194" t="s">
        <v>146</v>
      </c>
      <c r="H473" s="195">
        <v>12.114000000000001</v>
      </c>
      <c r="I473" s="196"/>
      <c r="J473" s="197">
        <f>ROUND(I473*H473,2)</f>
        <v>0</v>
      </c>
      <c r="K473" s="193" t="s">
        <v>23</v>
      </c>
      <c r="L473" s="60"/>
      <c r="M473" s="198" t="s">
        <v>23</v>
      </c>
      <c r="N473" s="199" t="s">
        <v>44</v>
      </c>
      <c r="O473" s="41"/>
      <c r="P473" s="200">
        <f>O473*H473</f>
        <v>0</v>
      </c>
      <c r="Q473" s="200">
        <v>0</v>
      </c>
      <c r="R473" s="200">
        <f>Q473*H473</f>
        <v>0</v>
      </c>
      <c r="S473" s="200">
        <v>0</v>
      </c>
      <c r="T473" s="201">
        <f>S473*H473</f>
        <v>0</v>
      </c>
      <c r="AR473" s="23" t="s">
        <v>206</v>
      </c>
      <c r="AT473" s="23" t="s">
        <v>134</v>
      </c>
      <c r="AU473" s="23" t="s">
        <v>83</v>
      </c>
      <c r="AY473" s="23" t="s">
        <v>131</v>
      </c>
      <c r="BE473" s="202">
        <f>IF(N473="základní",J473,0)</f>
        <v>0</v>
      </c>
      <c r="BF473" s="202">
        <f>IF(N473="snížená",J473,0)</f>
        <v>0</v>
      </c>
      <c r="BG473" s="202">
        <f>IF(N473="zákl. přenesená",J473,0)</f>
        <v>0</v>
      </c>
      <c r="BH473" s="202">
        <f>IF(N473="sníž. přenesená",J473,0)</f>
        <v>0</v>
      </c>
      <c r="BI473" s="202">
        <f>IF(N473="nulová",J473,0)</f>
        <v>0</v>
      </c>
      <c r="BJ473" s="23" t="s">
        <v>81</v>
      </c>
      <c r="BK473" s="202">
        <f>ROUND(I473*H473,2)</f>
        <v>0</v>
      </c>
      <c r="BL473" s="23" t="s">
        <v>206</v>
      </c>
      <c r="BM473" s="23" t="s">
        <v>639</v>
      </c>
    </row>
    <row r="474" spans="2:65" s="1" customFormat="1" ht="24" x14ac:dyDescent="0.3">
      <c r="B474" s="40"/>
      <c r="C474" s="62"/>
      <c r="D474" s="203" t="s">
        <v>139</v>
      </c>
      <c r="E474" s="62"/>
      <c r="F474" s="204" t="s">
        <v>640</v>
      </c>
      <c r="G474" s="62"/>
      <c r="H474" s="62"/>
      <c r="I474" s="162"/>
      <c r="J474" s="62"/>
      <c r="K474" s="62"/>
      <c r="L474" s="60"/>
      <c r="M474" s="205"/>
      <c r="N474" s="41"/>
      <c r="O474" s="41"/>
      <c r="P474" s="41"/>
      <c r="Q474" s="41"/>
      <c r="R474" s="41"/>
      <c r="S474" s="41"/>
      <c r="T474" s="77"/>
      <c r="AT474" s="23" t="s">
        <v>139</v>
      </c>
      <c r="AU474" s="23" t="s">
        <v>83</v>
      </c>
    </row>
    <row r="475" spans="2:65" s="11" customFormat="1" x14ac:dyDescent="0.3">
      <c r="B475" s="206"/>
      <c r="C475" s="207"/>
      <c r="D475" s="203" t="s">
        <v>140</v>
      </c>
      <c r="E475" s="208" t="s">
        <v>23</v>
      </c>
      <c r="F475" s="209" t="s">
        <v>634</v>
      </c>
      <c r="G475" s="207"/>
      <c r="H475" s="208" t="s">
        <v>23</v>
      </c>
      <c r="I475" s="210"/>
      <c r="J475" s="207"/>
      <c r="K475" s="207"/>
      <c r="L475" s="211"/>
      <c r="M475" s="212"/>
      <c r="N475" s="213"/>
      <c r="O475" s="213"/>
      <c r="P475" s="213"/>
      <c r="Q475" s="213"/>
      <c r="R475" s="213"/>
      <c r="S475" s="213"/>
      <c r="T475" s="214"/>
      <c r="AT475" s="215" t="s">
        <v>140</v>
      </c>
      <c r="AU475" s="215" t="s">
        <v>83</v>
      </c>
      <c r="AV475" s="11" t="s">
        <v>81</v>
      </c>
      <c r="AW475" s="11" t="s">
        <v>36</v>
      </c>
      <c r="AX475" s="11" t="s">
        <v>73</v>
      </c>
      <c r="AY475" s="215" t="s">
        <v>131</v>
      </c>
    </row>
    <row r="476" spans="2:65" s="12" customFormat="1" x14ac:dyDescent="0.3">
      <c r="B476" s="216"/>
      <c r="C476" s="217"/>
      <c r="D476" s="203" t="s">
        <v>140</v>
      </c>
      <c r="E476" s="218" t="s">
        <v>23</v>
      </c>
      <c r="F476" s="219" t="s">
        <v>635</v>
      </c>
      <c r="G476" s="217"/>
      <c r="H476" s="220">
        <v>6.2549999999999999</v>
      </c>
      <c r="I476" s="221"/>
      <c r="J476" s="217"/>
      <c r="K476" s="217"/>
      <c r="L476" s="222"/>
      <c r="M476" s="223"/>
      <c r="N476" s="224"/>
      <c r="O476" s="224"/>
      <c r="P476" s="224"/>
      <c r="Q476" s="224"/>
      <c r="R476" s="224"/>
      <c r="S476" s="224"/>
      <c r="T476" s="225"/>
      <c r="AT476" s="226" t="s">
        <v>140</v>
      </c>
      <c r="AU476" s="226" t="s">
        <v>83</v>
      </c>
      <c r="AV476" s="12" t="s">
        <v>83</v>
      </c>
      <c r="AW476" s="12" t="s">
        <v>36</v>
      </c>
      <c r="AX476" s="12" t="s">
        <v>73</v>
      </c>
      <c r="AY476" s="226" t="s">
        <v>131</v>
      </c>
    </row>
    <row r="477" spans="2:65" s="12" customFormat="1" x14ac:dyDescent="0.3">
      <c r="B477" s="216"/>
      <c r="C477" s="217"/>
      <c r="D477" s="203" t="s">
        <v>140</v>
      </c>
      <c r="E477" s="218" t="s">
        <v>23</v>
      </c>
      <c r="F477" s="219" t="s">
        <v>636</v>
      </c>
      <c r="G477" s="217"/>
      <c r="H477" s="220">
        <v>5.859</v>
      </c>
      <c r="I477" s="221"/>
      <c r="J477" s="217"/>
      <c r="K477" s="217"/>
      <c r="L477" s="222"/>
      <c r="M477" s="223"/>
      <c r="N477" s="224"/>
      <c r="O477" s="224"/>
      <c r="P477" s="224"/>
      <c r="Q477" s="224"/>
      <c r="R477" s="224"/>
      <c r="S477" s="224"/>
      <c r="T477" s="225"/>
      <c r="AT477" s="226" t="s">
        <v>140</v>
      </c>
      <c r="AU477" s="226" t="s">
        <v>83</v>
      </c>
      <c r="AV477" s="12" t="s">
        <v>83</v>
      </c>
      <c r="AW477" s="12" t="s">
        <v>36</v>
      </c>
      <c r="AX477" s="12" t="s">
        <v>73</v>
      </c>
      <c r="AY477" s="226" t="s">
        <v>131</v>
      </c>
    </row>
    <row r="478" spans="2:65" s="1" customFormat="1" ht="16.5" customHeight="1" x14ac:dyDescent="0.3">
      <c r="B478" s="40"/>
      <c r="C478" s="191" t="s">
        <v>641</v>
      </c>
      <c r="D478" s="191" t="s">
        <v>134</v>
      </c>
      <c r="E478" s="192" t="s">
        <v>642</v>
      </c>
      <c r="F478" s="193" t="s">
        <v>643</v>
      </c>
      <c r="G478" s="194" t="s">
        <v>146</v>
      </c>
      <c r="H478" s="195">
        <v>63.18</v>
      </c>
      <c r="I478" s="196"/>
      <c r="J478" s="197">
        <f>ROUND(I478*H478,2)</f>
        <v>0</v>
      </c>
      <c r="K478" s="193" t="s">
        <v>23</v>
      </c>
      <c r="L478" s="60"/>
      <c r="M478" s="198" t="s">
        <v>23</v>
      </c>
      <c r="N478" s="199" t="s">
        <v>44</v>
      </c>
      <c r="O478" s="41"/>
      <c r="P478" s="200">
        <f>O478*H478</f>
        <v>0</v>
      </c>
      <c r="Q478" s="200">
        <v>0</v>
      </c>
      <c r="R478" s="200">
        <f>Q478*H478</f>
        <v>0</v>
      </c>
      <c r="S478" s="200">
        <v>0</v>
      </c>
      <c r="T478" s="201">
        <f>S478*H478</f>
        <v>0</v>
      </c>
      <c r="AR478" s="23" t="s">
        <v>206</v>
      </c>
      <c r="AT478" s="23" t="s">
        <v>134</v>
      </c>
      <c r="AU478" s="23" t="s">
        <v>83</v>
      </c>
      <c r="AY478" s="23" t="s">
        <v>131</v>
      </c>
      <c r="BE478" s="202">
        <f>IF(N478="základní",J478,0)</f>
        <v>0</v>
      </c>
      <c r="BF478" s="202">
        <f>IF(N478="snížená",J478,0)</f>
        <v>0</v>
      </c>
      <c r="BG478" s="202">
        <f>IF(N478="zákl. přenesená",J478,0)</f>
        <v>0</v>
      </c>
      <c r="BH478" s="202">
        <f>IF(N478="sníž. přenesená",J478,0)</f>
        <v>0</v>
      </c>
      <c r="BI478" s="202">
        <f>IF(N478="nulová",J478,0)</f>
        <v>0</v>
      </c>
      <c r="BJ478" s="23" t="s">
        <v>81</v>
      </c>
      <c r="BK478" s="202">
        <f>ROUND(I478*H478,2)</f>
        <v>0</v>
      </c>
      <c r="BL478" s="23" t="s">
        <v>206</v>
      </c>
      <c r="BM478" s="23" t="s">
        <v>644</v>
      </c>
    </row>
    <row r="479" spans="2:65" s="1" customFormat="1" x14ac:dyDescent="0.3">
      <c r="B479" s="40"/>
      <c r="C479" s="62"/>
      <c r="D479" s="203" t="s">
        <v>139</v>
      </c>
      <c r="E479" s="62"/>
      <c r="F479" s="204" t="s">
        <v>643</v>
      </c>
      <c r="G479" s="62"/>
      <c r="H479" s="62"/>
      <c r="I479" s="162"/>
      <c r="J479" s="62"/>
      <c r="K479" s="62"/>
      <c r="L479" s="60"/>
      <c r="M479" s="205"/>
      <c r="N479" s="41"/>
      <c r="O479" s="41"/>
      <c r="P479" s="41"/>
      <c r="Q479" s="41"/>
      <c r="R479" s="41"/>
      <c r="S479" s="41"/>
      <c r="T479" s="77"/>
      <c r="AT479" s="23" t="s">
        <v>139</v>
      </c>
      <c r="AU479" s="23" t="s">
        <v>83</v>
      </c>
    </row>
    <row r="480" spans="2:65" s="11" customFormat="1" x14ac:dyDescent="0.3">
      <c r="B480" s="206"/>
      <c r="C480" s="207"/>
      <c r="D480" s="203" t="s">
        <v>140</v>
      </c>
      <c r="E480" s="208" t="s">
        <v>23</v>
      </c>
      <c r="F480" s="209" t="s">
        <v>645</v>
      </c>
      <c r="G480" s="207"/>
      <c r="H480" s="208" t="s">
        <v>23</v>
      </c>
      <c r="I480" s="210"/>
      <c r="J480" s="207"/>
      <c r="K480" s="207"/>
      <c r="L480" s="211"/>
      <c r="M480" s="212"/>
      <c r="N480" s="213"/>
      <c r="O480" s="213"/>
      <c r="P480" s="213"/>
      <c r="Q480" s="213"/>
      <c r="R480" s="213"/>
      <c r="S480" s="213"/>
      <c r="T480" s="214"/>
      <c r="AT480" s="215" t="s">
        <v>140</v>
      </c>
      <c r="AU480" s="215" t="s">
        <v>83</v>
      </c>
      <c r="AV480" s="11" t="s">
        <v>81</v>
      </c>
      <c r="AW480" s="11" t="s">
        <v>36</v>
      </c>
      <c r="AX480" s="11" t="s">
        <v>73</v>
      </c>
      <c r="AY480" s="215" t="s">
        <v>131</v>
      </c>
    </row>
    <row r="481" spans="2:65" s="12" customFormat="1" x14ac:dyDescent="0.3">
      <c r="B481" s="216"/>
      <c r="C481" s="217"/>
      <c r="D481" s="203" t="s">
        <v>140</v>
      </c>
      <c r="E481" s="218" t="s">
        <v>23</v>
      </c>
      <c r="F481" s="219" t="s">
        <v>646</v>
      </c>
      <c r="G481" s="217"/>
      <c r="H481" s="220">
        <v>63.18</v>
      </c>
      <c r="I481" s="221"/>
      <c r="J481" s="217"/>
      <c r="K481" s="217"/>
      <c r="L481" s="222"/>
      <c r="M481" s="223"/>
      <c r="N481" s="224"/>
      <c r="O481" s="224"/>
      <c r="P481" s="224"/>
      <c r="Q481" s="224"/>
      <c r="R481" s="224"/>
      <c r="S481" s="224"/>
      <c r="T481" s="225"/>
      <c r="AT481" s="226" t="s">
        <v>140</v>
      </c>
      <c r="AU481" s="226" t="s">
        <v>83</v>
      </c>
      <c r="AV481" s="12" t="s">
        <v>83</v>
      </c>
      <c r="AW481" s="12" t="s">
        <v>36</v>
      </c>
      <c r="AX481" s="12" t="s">
        <v>73</v>
      </c>
      <c r="AY481" s="226" t="s">
        <v>131</v>
      </c>
    </row>
    <row r="482" spans="2:65" s="1" customFormat="1" ht="16.5" customHeight="1" x14ac:dyDescent="0.3">
      <c r="B482" s="40"/>
      <c r="C482" s="191" t="s">
        <v>647</v>
      </c>
      <c r="D482" s="191" t="s">
        <v>134</v>
      </c>
      <c r="E482" s="192" t="s">
        <v>648</v>
      </c>
      <c r="F482" s="193" t="s">
        <v>649</v>
      </c>
      <c r="G482" s="194" t="s">
        <v>146</v>
      </c>
      <c r="H482" s="195">
        <v>63.18</v>
      </c>
      <c r="I482" s="196"/>
      <c r="J482" s="197">
        <f>ROUND(I482*H482,2)</f>
        <v>0</v>
      </c>
      <c r="K482" s="193" t="s">
        <v>23</v>
      </c>
      <c r="L482" s="60"/>
      <c r="M482" s="198" t="s">
        <v>23</v>
      </c>
      <c r="N482" s="199" t="s">
        <v>44</v>
      </c>
      <c r="O482" s="41"/>
      <c r="P482" s="200">
        <f>O482*H482</f>
        <v>0</v>
      </c>
      <c r="Q482" s="200">
        <v>0</v>
      </c>
      <c r="R482" s="200">
        <f>Q482*H482</f>
        <v>0</v>
      </c>
      <c r="S482" s="200">
        <v>0</v>
      </c>
      <c r="T482" s="201">
        <f>S482*H482</f>
        <v>0</v>
      </c>
      <c r="AR482" s="23" t="s">
        <v>206</v>
      </c>
      <c r="AT482" s="23" t="s">
        <v>134</v>
      </c>
      <c r="AU482" s="23" t="s">
        <v>83</v>
      </c>
      <c r="AY482" s="23" t="s">
        <v>131</v>
      </c>
      <c r="BE482" s="202">
        <f>IF(N482="základní",J482,0)</f>
        <v>0</v>
      </c>
      <c r="BF482" s="202">
        <f>IF(N482="snížená",J482,0)</f>
        <v>0</v>
      </c>
      <c r="BG482" s="202">
        <f>IF(N482="zákl. přenesená",J482,0)</f>
        <v>0</v>
      </c>
      <c r="BH482" s="202">
        <f>IF(N482="sníž. přenesená",J482,0)</f>
        <v>0</v>
      </c>
      <c r="BI482" s="202">
        <f>IF(N482="nulová",J482,0)</f>
        <v>0</v>
      </c>
      <c r="BJ482" s="23" t="s">
        <v>81</v>
      </c>
      <c r="BK482" s="202">
        <f>ROUND(I482*H482,2)</f>
        <v>0</v>
      </c>
      <c r="BL482" s="23" t="s">
        <v>206</v>
      </c>
      <c r="BM482" s="23" t="s">
        <v>650</v>
      </c>
    </row>
    <row r="483" spans="2:65" s="1" customFormat="1" x14ac:dyDescent="0.3">
      <c r="B483" s="40"/>
      <c r="C483" s="62"/>
      <c r="D483" s="203" t="s">
        <v>139</v>
      </c>
      <c r="E483" s="62"/>
      <c r="F483" s="204" t="s">
        <v>649</v>
      </c>
      <c r="G483" s="62"/>
      <c r="H483" s="62"/>
      <c r="I483" s="162"/>
      <c r="J483" s="62"/>
      <c r="K483" s="62"/>
      <c r="L483" s="60"/>
      <c r="M483" s="205"/>
      <c r="N483" s="41"/>
      <c r="O483" s="41"/>
      <c r="P483" s="41"/>
      <c r="Q483" s="41"/>
      <c r="R483" s="41"/>
      <c r="S483" s="41"/>
      <c r="T483" s="77"/>
      <c r="AT483" s="23" t="s">
        <v>139</v>
      </c>
      <c r="AU483" s="23" t="s">
        <v>83</v>
      </c>
    </row>
    <row r="484" spans="2:65" s="11" customFormat="1" x14ac:dyDescent="0.3">
      <c r="B484" s="206"/>
      <c r="C484" s="207"/>
      <c r="D484" s="203" t="s">
        <v>140</v>
      </c>
      <c r="E484" s="208" t="s">
        <v>23</v>
      </c>
      <c r="F484" s="209" t="s">
        <v>651</v>
      </c>
      <c r="G484" s="207"/>
      <c r="H484" s="208" t="s">
        <v>23</v>
      </c>
      <c r="I484" s="210"/>
      <c r="J484" s="207"/>
      <c r="K484" s="207"/>
      <c r="L484" s="211"/>
      <c r="M484" s="212"/>
      <c r="N484" s="213"/>
      <c r="O484" s="213"/>
      <c r="P484" s="213"/>
      <c r="Q484" s="213"/>
      <c r="R484" s="213"/>
      <c r="S484" s="213"/>
      <c r="T484" s="214"/>
      <c r="AT484" s="215" t="s">
        <v>140</v>
      </c>
      <c r="AU484" s="215" t="s">
        <v>83</v>
      </c>
      <c r="AV484" s="11" t="s">
        <v>81</v>
      </c>
      <c r="AW484" s="11" t="s">
        <v>36</v>
      </c>
      <c r="AX484" s="11" t="s">
        <v>73</v>
      </c>
      <c r="AY484" s="215" t="s">
        <v>131</v>
      </c>
    </row>
    <row r="485" spans="2:65" s="12" customFormat="1" x14ac:dyDescent="0.3">
      <c r="B485" s="216"/>
      <c r="C485" s="217"/>
      <c r="D485" s="203" t="s">
        <v>140</v>
      </c>
      <c r="E485" s="218" t="s">
        <v>23</v>
      </c>
      <c r="F485" s="219" t="s">
        <v>652</v>
      </c>
      <c r="G485" s="217"/>
      <c r="H485" s="220">
        <v>63.18</v>
      </c>
      <c r="I485" s="221"/>
      <c r="J485" s="217"/>
      <c r="K485" s="217"/>
      <c r="L485" s="222"/>
      <c r="M485" s="223"/>
      <c r="N485" s="224"/>
      <c r="O485" s="224"/>
      <c r="P485" s="224"/>
      <c r="Q485" s="224"/>
      <c r="R485" s="224"/>
      <c r="S485" s="224"/>
      <c r="T485" s="225"/>
      <c r="AT485" s="226" t="s">
        <v>140</v>
      </c>
      <c r="AU485" s="226" t="s">
        <v>83</v>
      </c>
      <c r="AV485" s="12" t="s">
        <v>83</v>
      </c>
      <c r="AW485" s="12" t="s">
        <v>36</v>
      </c>
      <c r="AX485" s="12" t="s">
        <v>73</v>
      </c>
      <c r="AY485" s="226" t="s">
        <v>131</v>
      </c>
    </row>
    <row r="486" spans="2:65" s="1" customFormat="1" ht="16.5" customHeight="1" x14ac:dyDescent="0.3">
      <c r="B486" s="40"/>
      <c r="C486" s="191" t="s">
        <v>653</v>
      </c>
      <c r="D486" s="191" t="s">
        <v>134</v>
      </c>
      <c r="E486" s="192" t="s">
        <v>654</v>
      </c>
      <c r="F486" s="193" t="s">
        <v>655</v>
      </c>
      <c r="G486" s="194" t="s">
        <v>146</v>
      </c>
      <c r="H486" s="195">
        <v>24.228000000000002</v>
      </c>
      <c r="I486" s="196"/>
      <c r="J486" s="197">
        <f>ROUND(I486*H486,2)</f>
        <v>0</v>
      </c>
      <c r="K486" s="193" t="s">
        <v>147</v>
      </c>
      <c r="L486" s="60"/>
      <c r="M486" s="198" t="s">
        <v>23</v>
      </c>
      <c r="N486" s="199" t="s">
        <v>44</v>
      </c>
      <c r="O486" s="41"/>
      <c r="P486" s="200">
        <f>O486*H486</f>
        <v>0</v>
      </c>
      <c r="Q486" s="200">
        <v>2.0000000000000001E-4</v>
      </c>
      <c r="R486" s="200">
        <f>Q486*H486</f>
        <v>4.8456000000000003E-3</v>
      </c>
      <c r="S486" s="200">
        <v>0</v>
      </c>
      <c r="T486" s="201">
        <f>S486*H486</f>
        <v>0</v>
      </c>
      <c r="AR486" s="23" t="s">
        <v>206</v>
      </c>
      <c r="AT486" s="23" t="s">
        <v>134</v>
      </c>
      <c r="AU486" s="23" t="s">
        <v>83</v>
      </c>
      <c r="AY486" s="23" t="s">
        <v>131</v>
      </c>
      <c r="BE486" s="202">
        <f>IF(N486="základní",J486,0)</f>
        <v>0</v>
      </c>
      <c r="BF486" s="202">
        <f>IF(N486="snížená",J486,0)</f>
        <v>0</v>
      </c>
      <c r="BG486" s="202">
        <f>IF(N486="zákl. přenesená",J486,0)</f>
        <v>0</v>
      </c>
      <c r="BH486" s="202">
        <f>IF(N486="sníž. přenesená",J486,0)</f>
        <v>0</v>
      </c>
      <c r="BI486" s="202">
        <f>IF(N486="nulová",J486,0)</f>
        <v>0</v>
      </c>
      <c r="BJ486" s="23" t="s">
        <v>81</v>
      </c>
      <c r="BK486" s="202">
        <f>ROUND(I486*H486,2)</f>
        <v>0</v>
      </c>
      <c r="BL486" s="23" t="s">
        <v>206</v>
      </c>
      <c r="BM486" s="23" t="s">
        <v>656</v>
      </c>
    </row>
    <row r="487" spans="2:65" s="1" customFormat="1" x14ac:dyDescent="0.3">
      <c r="B487" s="40"/>
      <c r="C487" s="62"/>
      <c r="D487" s="203" t="s">
        <v>139</v>
      </c>
      <c r="E487" s="62"/>
      <c r="F487" s="204" t="s">
        <v>657</v>
      </c>
      <c r="G487" s="62"/>
      <c r="H487" s="62"/>
      <c r="I487" s="162"/>
      <c r="J487" s="62"/>
      <c r="K487" s="62"/>
      <c r="L487" s="60"/>
      <c r="M487" s="205"/>
      <c r="N487" s="41"/>
      <c r="O487" s="41"/>
      <c r="P487" s="41"/>
      <c r="Q487" s="41"/>
      <c r="R487" s="41"/>
      <c r="S487" s="41"/>
      <c r="T487" s="77"/>
      <c r="AT487" s="23" t="s">
        <v>139</v>
      </c>
      <c r="AU487" s="23" t="s">
        <v>83</v>
      </c>
    </row>
    <row r="488" spans="2:65" s="12" customFormat="1" x14ac:dyDescent="0.3">
      <c r="B488" s="216"/>
      <c r="C488" s="217"/>
      <c r="D488" s="203" t="s">
        <v>140</v>
      </c>
      <c r="E488" s="218" t="s">
        <v>23</v>
      </c>
      <c r="F488" s="219" t="s">
        <v>658</v>
      </c>
      <c r="G488" s="217"/>
      <c r="H488" s="220">
        <v>24.228000000000002</v>
      </c>
      <c r="I488" s="221"/>
      <c r="J488" s="217"/>
      <c r="K488" s="217"/>
      <c r="L488" s="222"/>
      <c r="M488" s="223"/>
      <c r="N488" s="224"/>
      <c r="O488" s="224"/>
      <c r="P488" s="224"/>
      <c r="Q488" s="224"/>
      <c r="R488" s="224"/>
      <c r="S488" s="224"/>
      <c r="T488" s="225"/>
      <c r="AT488" s="226" t="s">
        <v>140</v>
      </c>
      <c r="AU488" s="226" t="s">
        <v>83</v>
      </c>
      <c r="AV488" s="12" t="s">
        <v>83</v>
      </c>
      <c r="AW488" s="12" t="s">
        <v>36</v>
      </c>
      <c r="AX488" s="12" t="s">
        <v>73</v>
      </c>
      <c r="AY488" s="226" t="s">
        <v>131</v>
      </c>
    </row>
    <row r="489" spans="2:65" s="13" customFormat="1" x14ac:dyDescent="0.3">
      <c r="B489" s="227"/>
      <c r="C489" s="228"/>
      <c r="D489" s="203" t="s">
        <v>140</v>
      </c>
      <c r="E489" s="229" t="s">
        <v>23</v>
      </c>
      <c r="F489" s="230" t="s">
        <v>208</v>
      </c>
      <c r="G489" s="228"/>
      <c r="H489" s="231">
        <v>24.228000000000002</v>
      </c>
      <c r="I489" s="232"/>
      <c r="J489" s="228"/>
      <c r="K489" s="228"/>
      <c r="L489" s="233"/>
      <c r="M489" s="234"/>
      <c r="N489" s="235"/>
      <c r="O489" s="235"/>
      <c r="P489" s="235"/>
      <c r="Q489" s="235"/>
      <c r="R489" s="235"/>
      <c r="S489" s="235"/>
      <c r="T489" s="236"/>
      <c r="AT489" s="237" t="s">
        <v>140</v>
      </c>
      <c r="AU489" s="237" t="s">
        <v>83</v>
      </c>
      <c r="AV489" s="13" t="s">
        <v>138</v>
      </c>
      <c r="AW489" s="13" t="s">
        <v>36</v>
      </c>
      <c r="AX489" s="13" t="s">
        <v>81</v>
      </c>
      <c r="AY489" s="237" t="s">
        <v>131</v>
      </c>
    </row>
    <row r="490" spans="2:65" s="1" customFormat="1" ht="16.5" customHeight="1" x14ac:dyDescent="0.3">
      <c r="B490" s="40"/>
      <c r="C490" s="191" t="s">
        <v>415</v>
      </c>
      <c r="D490" s="191" t="s">
        <v>134</v>
      </c>
      <c r="E490" s="192" t="s">
        <v>659</v>
      </c>
      <c r="F490" s="193" t="s">
        <v>660</v>
      </c>
      <c r="G490" s="194" t="s">
        <v>516</v>
      </c>
      <c r="H490" s="248"/>
      <c r="I490" s="196"/>
      <c r="J490" s="197">
        <f>ROUND(I490*H490,2)</f>
        <v>0</v>
      </c>
      <c r="K490" s="193" t="s">
        <v>147</v>
      </c>
      <c r="L490" s="60"/>
      <c r="M490" s="198" t="s">
        <v>23</v>
      </c>
      <c r="N490" s="199" t="s">
        <v>44</v>
      </c>
      <c r="O490" s="41"/>
      <c r="P490" s="200">
        <f>O490*H490</f>
        <v>0</v>
      </c>
      <c r="Q490" s="200">
        <v>0</v>
      </c>
      <c r="R490" s="200">
        <f>Q490*H490</f>
        <v>0</v>
      </c>
      <c r="S490" s="200">
        <v>0</v>
      </c>
      <c r="T490" s="201">
        <f>S490*H490</f>
        <v>0</v>
      </c>
      <c r="AR490" s="23" t="s">
        <v>206</v>
      </c>
      <c r="AT490" s="23" t="s">
        <v>134</v>
      </c>
      <c r="AU490" s="23" t="s">
        <v>83</v>
      </c>
      <c r="AY490" s="23" t="s">
        <v>131</v>
      </c>
      <c r="BE490" s="202">
        <f>IF(N490="základní",J490,0)</f>
        <v>0</v>
      </c>
      <c r="BF490" s="202">
        <f>IF(N490="snížená",J490,0)</f>
        <v>0</v>
      </c>
      <c r="BG490" s="202">
        <f>IF(N490="zákl. přenesená",J490,0)</f>
        <v>0</v>
      </c>
      <c r="BH490" s="202">
        <f>IF(N490="sníž. přenesená",J490,0)</f>
        <v>0</v>
      </c>
      <c r="BI490" s="202">
        <f>IF(N490="nulová",J490,0)</f>
        <v>0</v>
      </c>
      <c r="BJ490" s="23" t="s">
        <v>81</v>
      </c>
      <c r="BK490" s="202">
        <f>ROUND(I490*H490,2)</f>
        <v>0</v>
      </c>
      <c r="BL490" s="23" t="s">
        <v>206</v>
      </c>
      <c r="BM490" s="23" t="s">
        <v>661</v>
      </c>
    </row>
    <row r="491" spans="2:65" s="1" customFormat="1" ht="24" x14ac:dyDescent="0.3">
      <c r="B491" s="40"/>
      <c r="C491" s="62"/>
      <c r="D491" s="203" t="s">
        <v>139</v>
      </c>
      <c r="E491" s="62"/>
      <c r="F491" s="204" t="s">
        <v>662</v>
      </c>
      <c r="G491" s="62"/>
      <c r="H491" s="62"/>
      <c r="I491" s="162"/>
      <c r="J491" s="62"/>
      <c r="K491" s="62"/>
      <c r="L491" s="60"/>
      <c r="M491" s="205"/>
      <c r="N491" s="41"/>
      <c r="O491" s="41"/>
      <c r="P491" s="41"/>
      <c r="Q491" s="41"/>
      <c r="R491" s="41"/>
      <c r="S491" s="41"/>
      <c r="T491" s="77"/>
      <c r="AT491" s="23" t="s">
        <v>139</v>
      </c>
      <c r="AU491" s="23" t="s">
        <v>83</v>
      </c>
    </row>
    <row r="492" spans="2:65" s="1" customFormat="1" ht="16.5" customHeight="1" x14ac:dyDescent="0.3">
      <c r="B492" s="40"/>
      <c r="C492" s="191" t="s">
        <v>663</v>
      </c>
      <c r="D492" s="191" t="s">
        <v>134</v>
      </c>
      <c r="E492" s="192" t="s">
        <v>664</v>
      </c>
      <c r="F492" s="193" t="s">
        <v>665</v>
      </c>
      <c r="G492" s="194" t="s">
        <v>516</v>
      </c>
      <c r="H492" s="248"/>
      <c r="I492" s="196"/>
      <c r="J492" s="197">
        <f>ROUND(I492*H492,2)</f>
        <v>0</v>
      </c>
      <c r="K492" s="193" t="s">
        <v>147</v>
      </c>
      <c r="L492" s="60"/>
      <c r="M492" s="198" t="s">
        <v>23</v>
      </c>
      <c r="N492" s="199" t="s">
        <v>44</v>
      </c>
      <c r="O492" s="41"/>
      <c r="P492" s="200">
        <f>O492*H492</f>
        <v>0</v>
      </c>
      <c r="Q492" s="200">
        <v>0</v>
      </c>
      <c r="R492" s="200">
        <f>Q492*H492</f>
        <v>0</v>
      </c>
      <c r="S492" s="200">
        <v>0</v>
      </c>
      <c r="T492" s="201">
        <f>S492*H492</f>
        <v>0</v>
      </c>
      <c r="AR492" s="23" t="s">
        <v>206</v>
      </c>
      <c r="AT492" s="23" t="s">
        <v>134</v>
      </c>
      <c r="AU492" s="23" t="s">
        <v>83</v>
      </c>
      <c r="AY492" s="23" t="s">
        <v>131</v>
      </c>
      <c r="BE492" s="202">
        <f>IF(N492="základní",J492,0)</f>
        <v>0</v>
      </c>
      <c r="BF492" s="202">
        <f>IF(N492="snížená",J492,0)</f>
        <v>0</v>
      </c>
      <c r="BG492" s="202">
        <f>IF(N492="zákl. přenesená",J492,0)</f>
        <v>0</v>
      </c>
      <c r="BH492" s="202">
        <f>IF(N492="sníž. přenesená",J492,0)</f>
        <v>0</v>
      </c>
      <c r="BI492" s="202">
        <f>IF(N492="nulová",J492,0)</f>
        <v>0</v>
      </c>
      <c r="BJ492" s="23" t="s">
        <v>81</v>
      </c>
      <c r="BK492" s="202">
        <f>ROUND(I492*H492,2)</f>
        <v>0</v>
      </c>
      <c r="BL492" s="23" t="s">
        <v>206</v>
      </c>
      <c r="BM492" s="23" t="s">
        <v>666</v>
      </c>
    </row>
    <row r="493" spans="2:65" s="1" customFormat="1" ht="24" x14ac:dyDescent="0.3">
      <c r="B493" s="40"/>
      <c r="C493" s="62"/>
      <c r="D493" s="203" t="s">
        <v>139</v>
      </c>
      <c r="E493" s="62"/>
      <c r="F493" s="204" t="s">
        <v>667</v>
      </c>
      <c r="G493" s="62"/>
      <c r="H493" s="62"/>
      <c r="I493" s="162"/>
      <c r="J493" s="62"/>
      <c r="K493" s="62"/>
      <c r="L493" s="60"/>
      <c r="M493" s="205"/>
      <c r="N493" s="41"/>
      <c r="O493" s="41"/>
      <c r="P493" s="41"/>
      <c r="Q493" s="41"/>
      <c r="R493" s="41"/>
      <c r="S493" s="41"/>
      <c r="T493" s="77"/>
      <c r="AT493" s="23" t="s">
        <v>139</v>
      </c>
      <c r="AU493" s="23" t="s">
        <v>83</v>
      </c>
    </row>
    <row r="494" spans="2:65" s="10" customFormat="1" ht="29.85" customHeight="1" x14ac:dyDescent="0.35">
      <c r="B494" s="175"/>
      <c r="C494" s="176"/>
      <c r="D494" s="177" t="s">
        <v>72</v>
      </c>
      <c r="E494" s="189" t="s">
        <v>668</v>
      </c>
      <c r="F494" s="189" t="s">
        <v>669</v>
      </c>
      <c r="G494" s="176"/>
      <c r="H494" s="176"/>
      <c r="I494" s="179"/>
      <c r="J494" s="190">
        <f>BK494</f>
        <v>0</v>
      </c>
      <c r="K494" s="176"/>
      <c r="L494" s="181"/>
      <c r="M494" s="182"/>
      <c r="N494" s="183"/>
      <c r="O494" s="183"/>
      <c r="P494" s="184">
        <f>SUM(P495:P522)</f>
        <v>0</v>
      </c>
      <c r="Q494" s="183"/>
      <c r="R494" s="184">
        <f>SUM(R495:R522)</f>
        <v>0</v>
      </c>
      <c r="S494" s="183"/>
      <c r="T494" s="185">
        <f>SUM(T495:T522)</f>
        <v>0</v>
      </c>
      <c r="AR494" s="186" t="s">
        <v>83</v>
      </c>
      <c r="AT494" s="187" t="s">
        <v>72</v>
      </c>
      <c r="AU494" s="187" t="s">
        <v>81</v>
      </c>
      <c r="AY494" s="186" t="s">
        <v>131</v>
      </c>
      <c r="BK494" s="188">
        <f>SUM(BK495:BK522)</f>
        <v>0</v>
      </c>
    </row>
    <row r="495" spans="2:65" s="1" customFormat="1" ht="16.5" customHeight="1" x14ac:dyDescent="0.3">
      <c r="B495" s="40"/>
      <c r="C495" s="191" t="s">
        <v>422</v>
      </c>
      <c r="D495" s="191" t="s">
        <v>134</v>
      </c>
      <c r="E495" s="192" t="s">
        <v>670</v>
      </c>
      <c r="F495" s="193" t="s">
        <v>671</v>
      </c>
      <c r="G495" s="194" t="s">
        <v>158</v>
      </c>
      <c r="H495" s="195">
        <v>14</v>
      </c>
      <c r="I495" s="196"/>
      <c r="J495" s="197">
        <f>ROUND(I495*H495,2)</f>
        <v>0</v>
      </c>
      <c r="K495" s="193" t="s">
        <v>23</v>
      </c>
      <c r="L495" s="60"/>
      <c r="M495" s="198" t="s">
        <v>23</v>
      </c>
      <c r="N495" s="199" t="s">
        <v>44</v>
      </c>
      <c r="O495" s="41"/>
      <c r="P495" s="200">
        <f>O495*H495</f>
        <v>0</v>
      </c>
      <c r="Q495" s="200">
        <v>0</v>
      </c>
      <c r="R495" s="200">
        <f>Q495*H495</f>
        <v>0</v>
      </c>
      <c r="S495" s="200">
        <v>0</v>
      </c>
      <c r="T495" s="201">
        <f>S495*H495</f>
        <v>0</v>
      </c>
      <c r="AR495" s="23" t="s">
        <v>206</v>
      </c>
      <c r="AT495" s="23" t="s">
        <v>134</v>
      </c>
      <c r="AU495" s="23" t="s">
        <v>83</v>
      </c>
      <c r="AY495" s="23" t="s">
        <v>131</v>
      </c>
      <c r="BE495" s="202">
        <f>IF(N495="základní",J495,0)</f>
        <v>0</v>
      </c>
      <c r="BF495" s="202">
        <f>IF(N495="snížená",J495,0)</f>
        <v>0</v>
      </c>
      <c r="BG495" s="202">
        <f>IF(N495="zákl. přenesená",J495,0)</f>
        <v>0</v>
      </c>
      <c r="BH495" s="202">
        <f>IF(N495="sníž. přenesená",J495,0)</f>
        <v>0</v>
      </c>
      <c r="BI495" s="202">
        <f>IF(N495="nulová",J495,0)</f>
        <v>0</v>
      </c>
      <c r="BJ495" s="23" t="s">
        <v>81</v>
      </c>
      <c r="BK495" s="202">
        <f>ROUND(I495*H495,2)</f>
        <v>0</v>
      </c>
      <c r="BL495" s="23" t="s">
        <v>206</v>
      </c>
      <c r="BM495" s="23" t="s">
        <v>672</v>
      </c>
    </row>
    <row r="496" spans="2:65" s="1" customFormat="1" x14ac:dyDescent="0.3">
      <c r="B496" s="40"/>
      <c r="C496" s="62"/>
      <c r="D496" s="203" t="s">
        <v>139</v>
      </c>
      <c r="E496" s="62"/>
      <c r="F496" s="204" t="s">
        <v>673</v>
      </c>
      <c r="G496" s="62"/>
      <c r="H496" s="62"/>
      <c r="I496" s="162"/>
      <c r="J496" s="62"/>
      <c r="K496" s="62"/>
      <c r="L496" s="60"/>
      <c r="M496" s="205"/>
      <c r="N496" s="41"/>
      <c r="O496" s="41"/>
      <c r="P496" s="41"/>
      <c r="Q496" s="41"/>
      <c r="R496" s="41"/>
      <c r="S496" s="41"/>
      <c r="T496" s="77"/>
      <c r="AT496" s="23" t="s">
        <v>139</v>
      </c>
      <c r="AU496" s="23" t="s">
        <v>83</v>
      </c>
    </row>
    <row r="497" spans="2:65" s="1" customFormat="1" ht="16.5" customHeight="1" x14ac:dyDescent="0.3">
      <c r="B497" s="40"/>
      <c r="C497" s="191" t="s">
        <v>674</v>
      </c>
      <c r="D497" s="191" t="s">
        <v>134</v>
      </c>
      <c r="E497" s="192" t="s">
        <v>675</v>
      </c>
      <c r="F497" s="193" t="s">
        <v>676</v>
      </c>
      <c r="G497" s="194" t="s">
        <v>158</v>
      </c>
      <c r="H497" s="195">
        <v>79</v>
      </c>
      <c r="I497" s="196"/>
      <c r="J497" s="197">
        <f>ROUND(I497*H497,2)</f>
        <v>0</v>
      </c>
      <c r="K497" s="193" t="s">
        <v>23</v>
      </c>
      <c r="L497" s="60"/>
      <c r="M497" s="198" t="s">
        <v>23</v>
      </c>
      <c r="N497" s="199" t="s">
        <v>44</v>
      </c>
      <c r="O497" s="41"/>
      <c r="P497" s="200">
        <f>O497*H497</f>
        <v>0</v>
      </c>
      <c r="Q497" s="200">
        <v>0</v>
      </c>
      <c r="R497" s="200">
        <f>Q497*H497</f>
        <v>0</v>
      </c>
      <c r="S497" s="200">
        <v>0</v>
      </c>
      <c r="T497" s="201">
        <f>S497*H497</f>
        <v>0</v>
      </c>
      <c r="AR497" s="23" t="s">
        <v>206</v>
      </c>
      <c r="AT497" s="23" t="s">
        <v>134</v>
      </c>
      <c r="AU497" s="23" t="s">
        <v>83</v>
      </c>
      <c r="AY497" s="23" t="s">
        <v>131</v>
      </c>
      <c r="BE497" s="202">
        <f>IF(N497="základní",J497,0)</f>
        <v>0</v>
      </c>
      <c r="BF497" s="202">
        <f>IF(N497="snížená",J497,0)</f>
        <v>0</v>
      </c>
      <c r="BG497" s="202">
        <f>IF(N497="zákl. přenesená",J497,0)</f>
        <v>0</v>
      </c>
      <c r="BH497" s="202">
        <f>IF(N497="sníž. přenesená",J497,0)</f>
        <v>0</v>
      </c>
      <c r="BI497" s="202">
        <f>IF(N497="nulová",J497,0)</f>
        <v>0</v>
      </c>
      <c r="BJ497" s="23" t="s">
        <v>81</v>
      </c>
      <c r="BK497" s="202">
        <f>ROUND(I497*H497,2)</f>
        <v>0</v>
      </c>
      <c r="BL497" s="23" t="s">
        <v>206</v>
      </c>
      <c r="BM497" s="23" t="s">
        <v>677</v>
      </c>
    </row>
    <row r="498" spans="2:65" s="1" customFormat="1" x14ac:dyDescent="0.3">
      <c r="B498" s="40"/>
      <c r="C498" s="62"/>
      <c r="D498" s="203" t="s">
        <v>139</v>
      </c>
      <c r="E498" s="62"/>
      <c r="F498" s="204" t="s">
        <v>678</v>
      </c>
      <c r="G498" s="62"/>
      <c r="H498" s="62"/>
      <c r="I498" s="162"/>
      <c r="J498" s="62"/>
      <c r="K498" s="62"/>
      <c r="L498" s="60"/>
      <c r="M498" s="205"/>
      <c r="N498" s="41"/>
      <c r="O498" s="41"/>
      <c r="P498" s="41"/>
      <c r="Q498" s="41"/>
      <c r="R498" s="41"/>
      <c r="S498" s="41"/>
      <c r="T498" s="77"/>
      <c r="AT498" s="23" t="s">
        <v>139</v>
      </c>
      <c r="AU498" s="23" t="s">
        <v>83</v>
      </c>
    </row>
    <row r="499" spans="2:65" s="1" customFormat="1" ht="16.5" customHeight="1" x14ac:dyDescent="0.3">
      <c r="B499" s="40"/>
      <c r="C499" s="191" t="s">
        <v>428</v>
      </c>
      <c r="D499" s="191" t="s">
        <v>134</v>
      </c>
      <c r="E499" s="192" t="s">
        <v>679</v>
      </c>
      <c r="F499" s="193" t="s">
        <v>680</v>
      </c>
      <c r="G499" s="194" t="s">
        <v>158</v>
      </c>
      <c r="H499" s="195">
        <v>9</v>
      </c>
      <c r="I499" s="196"/>
      <c r="J499" s="197">
        <f>ROUND(I499*H499,2)</f>
        <v>0</v>
      </c>
      <c r="K499" s="193" t="s">
        <v>23</v>
      </c>
      <c r="L499" s="60"/>
      <c r="M499" s="198" t="s">
        <v>23</v>
      </c>
      <c r="N499" s="199" t="s">
        <v>44</v>
      </c>
      <c r="O499" s="41"/>
      <c r="P499" s="200">
        <f>O499*H499</f>
        <v>0</v>
      </c>
      <c r="Q499" s="200">
        <v>0</v>
      </c>
      <c r="R499" s="200">
        <f>Q499*H499</f>
        <v>0</v>
      </c>
      <c r="S499" s="200">
        <v>0</v>
      </c>
      <c r="T499" s="201">
        <f>S499*H499</f>
        <v>0</v>
      </c>
      <c r="AR499" s="23" t="s">
        <v>206</v>
      </c>
      <c r="AT499" s="23" t="s">
        <v>134</v>
      </c>
      <c r="AU499" s="23" t="s">
        <v>83</v>
      </c>
      <c r="AY499" s="23" t="s">
        <v>131</v>
      </c>
      <c r="BE499" s="202">
        <f>IF(N499="základní",J499,0)</f>
        <v>0</v>
      </c>
      <c r="BF499" s="202">
        <f>IF(N499="snížená",J499,0)</f>
        <v>0</v>
      </c>
      <c r="BG499" s="202">
        <f>IF(N499="zákl. přenesená",J499,0)</f>
        <v>0</v>
      </c>
      <c r="BH499" s="202">
        <f>IF(N499="sníž. přenesená",J499,0)</f>
        <v>0</v>
      </c>
      <c r="BI499" s="202">
        <f>IF(N499="nulová",J499,0)</f>
        <v>0</v>
      </c>
      <c r="BJ499" s="23" t="s">
        <v>81</v>
      </c>
      <c r="BK499" s="202">
        <f>ROUND(I499*H499,2)</f>
        <v>0</v>
      </c>
      <c r="BL499" s="23" t="s">
        <v>206</v>
      </c>
      <c r="BM499" s="23" t="s">
        <v>681</v>
      </c>
    </row>
    <row r="500" spans="2:65" s="1" customFormat="1" x14ac:dyDescent="0.3">
      <c r="B500" s="40"/>
      <c r="C500" s="62"/>
      <c r="D500" s="203" t="s">
        <v>139</v>
      </c>
      <c r="E500" s="62"/>
      <c r="F500" s="204" t="s">
        <v>682</v>
      </c>
      <c r="G500" s="62"/>
      <c r="H500" s="62"/>
      <c r="I500" s="162"/>
      <c r="J500" s="62"/>
      <c r="K500" s="62"/>
      <c r="L500" s="60"/>
      <c r="M500" s="205"/>
      <c r="N500" s="41"/>
      <c r="O500" s="41"/>
      <c r="P500" s="41"/>
      <c r="Q500" s="41"/>
      <c r="R500" s="41"/>
      <c r="S500" s="41"/>
      <c r="T500" s="77"/>
      <c r="AT500" s="23" t="s">
        <v>139</v>
      </c>
      <c r="AU500" s="23" t="s">
        <v>83</v>
      </c>
    </row>
    <row r="501" spans="2:65" s="1" customFormat="1" ht="16.5" customHeight="1" x14ac:dyDescent="0.3">
      <c r="B501" s="40"/>
      <c r="C501" s="191" t="s">
        <v>683</v>
      </c>
      <c r="D501" s="191" t="s">
        <v>134</v>
      </c>
      <c r="E501" s="192" t="s">
        <v>684</v>
      </c>
      <c r="F501" s="193" t="s">
        <v>685</v>
      </c>
      <c r="G501" s="194" t="s">
        <v>158</v>
      </c>
      <c r="H501" s="195">
        <v>76</v>
      </c>
      <c r="I501" s="196"/>
      <c r="J501" s="197">
        <f>ROUND(I501*H501,2)</f>
        <v>0</v>
      </c>
      <c r="K501" s="193" t="s">
        <v>23</v>
      </c>
      <c r="L501" s="60"/>
      <c r="M501" s="198" t="s">
        <v>23</v>
      </c>
      <c r="N501" s="199" t="s">
        <v>44</v>
      </c>
      <c r="O501" s="41"/>
      <c r="P501" s="200">
        <f>O501*H501</f>
        <v>0</v>
      </c>
      <c r="Q501" s="200">
        <v>0</v>
      </c>
      <c r="R501" s="200">
        <f>Q501*H501</f>
        <v>0</v>
      </c>
      <c r="S501" s="200">
        <v>0</v>
      </c>
      <c r="T501" s="201">
        <f>S501*H501</f>
        <v>0</v>
      </c>
      <c r="AR501" s="23" t="s">
        <v>206</v>
      </c>
      <c r="AT501" s="23" t="s">
        <v>134</v>
      </c>
      <c r="AU501" s="23" t="s">
        <v>83</v>
      </c>
      <c r="AY501" s="23" t="s">
        <v>131</v>
      </c>
      <c r="BE501" s="202">
        <f>IF(N501="základní",J501,0)</f>
        <v>0</v>
      </c>
      <c r="BF501" s="202">
        <f>IF(N501="snížená",J501,0)</f>
        <v>0</v>
      </c>
      <c r="BG501" s="202">
        <f>IF(N501="zákl. přenesená",J501,0)</f>
        <v>0</v>
      </c>
      <c r="BH501" s="202">
        <f>IF(N501="sníž. přenesená",J501,0)</f>
        <v>0</v>
      </c>
      <c r="BI501" s="202">
        <f>IF(N501="nulová",J501,0)</f>
        <v>0</v>
      </c>
      <c r="BJ501" s="23" t="s">
        <v>81</v>
      </c>
      <c r="BK501" s="202">
        <f>ROUND(I501*H501,2)</f>
        <v>0</v>
      </c>
      <c r="BL501" s="23" t="s">
        <v>206</v>
      </c>
      <c r="BM501" s="23" t="s">
        <v>686</v>
      </c>
    </row>
    <row r="502" spans="2:65" s="1" customFormat="1" x14ac:dyDescent="0.3">
      <c r="B502" s="40"/>
      <c r="C502" s="62"/>
      <c r="D502" s="203" t="s">
        <v>139</v>
      </c>
      <c r="E502" s="62"/>
      <c r="F502" s="204" t="s">
        <v>687</v>
      </c>
      <c r="G502" s="62"/>
      <c r="H502" s="62"/>
      <c r="I502" s="162"/>
      <c r="J502" s="62"/>
      <c r="K502" s="62"/>
      <c r="L502" s="60"/>
      <c r="M502" s="205"/>
      <c r="N502" s="41"/>
      <c r="O502" s="41"/>
      <c r="P502" s="41"/>
      <c r="Q502" s="41"/>
      <c r="R502" s="41"/>
      <c r="S502" s="41"/>
      <c r="T502" s="77"/>
      <c r="AT502" s="23" t="s">
        <v>139</v>
      </c>
      <c r="AU502" s="23" t="s">
        <v>83</v>
      </c>
    </row>
    <row r="503" spans="2:65" s="1" customFormat="1" ht="16.5" customHeight="1" x14ac:dyDescent="0.3">
      <c r="B503" s="40"/>
      <c r="C503" s="191" t="s">
        <v>435</v>
      </c>
      <c r="D503" s="191" t="s">
        <v>134</v>
      </c>
      <c r="E503" s="192" t="s">
        <v>688</v>
      </c>
      <c r="F503" s="193" t="s">
        <v>689</v>
      </c>
      <c r="G503" s="194" t="s">
        <v>158</v>
      </c>
      <c r="H503" s="195">
        <v>81</v>
      </c>
      <c r="I503" s="196"/>
      <c r="J503" s="197">
        <f>ROUND(I503*H503,2)</f>
        <v>0</v>
      </c>
      <c r="K503" s="193" t="s">
        <v>23</v>
      </c>
      <c r="L503" s="60"/>
      <c r="M503" s="198" t="s">
        <v>23</v>
      </c>
      <c r="N503" s="199" t="s">
        <v>44</v>
      </c>
      <c r="O503" s="41"/>
      <c r="P503" s="200">
        <f>O503*H503</f>
        <v>0</v>
      </c>
      <c r="Q503" s="200">
        <v>0</v>
      </c>
      <c r="R503" s="200">
        <f>Q503*H503</f>
        <v>0</v>
      </c>
      <c r="S503" s="200">
        <v>0</v>
      </c>
      <c r="T503" s="201">
        <f>S503*H503</f>
        <v>0</v>
      </c>
      <c r="AR503" s="23" t="s">
        <v>206</v>
      </c>
      <c r="AT503" s="23" t="s">
        <v>134</v>
      </c>
      <c r="AU503" s="23" t="s">
        <v>83</v>
      </c>
      <c r="AY503" s="23" t="s">
        <v>131</v>
      </c>
      <c r="BE503" s="202">
        <f>IF(N503="základní",J503,0)</f>
        <v>0</v>
      </c>
      <c r="BF503" s="202">
        <f>IF(N503="snížená",J503,0)</f>
        <v>0</v>
      </c>
      <c r="BG503" s="202">
        <f>IF(N503="zákl. přenesená",J503,0)</f>
        <v>0</v>
      </c>
      <c r="BH503" s="202">
        <f>IF(N503="sníž. přenesená",J503,0)</f>
        <v>0</v>
      </c>
      <c r="BI503" s="202">
        <f>IF(N503="nulová",J503,0)</f>
        <v>0</v>
      </c>
      <c r="BJ503" s="23" t="s">
        <v>81</v>
      </c>
      <c r="BK503" s="202">
        <f>ROUND(I503*H503,2)</f>
        <v>0</v>
      </c>
      <c r="BL503" s="23" t="s">
        <v>206</v>
      </c>
      <c r="BM503" s="23" t="s">
        <v>690</v>
      </c>
    </row>
    <row r="504" spans="2:65" s="1" customFormat="1" x14ac:dyDescent="0.3">
      <c r="B504" s="40"/>
      <c r="C504" s="62"/>
      <c r="D504" s="203" t="s">
        <v>139</v>
      </c>
      <c r="E504" s="62"/>
      <c r="F504" s="204" t="s">
        <v>691</v>
      </c>
      <c r="G504" s="62"/>
      <c r="H504" s="62"/>
      <c r="I504" s="162"/>
      <c r="J504" s="62"/>
      <c r="K504" s="62"/>
      <c r="L504" s="60"/>
      <c r="M504" s="205"/>
      <c r="N504" s="41"/>
      <c r="O504" s="41"/>
      <c r="P504" s="41"/>
      <c r="Q504" s="41"/>
      <c r="R504" s="41"/>
      <c r="S504" s="41"/>
      <c r="T504" s="77"/>
      <c r="AT504" s="23" t="s">
        <v>139</v>
      </c>
      <c r="AU504" s="23" t="s">
        <v>83</v>
      </c>
    </row>
    <row r="505" spans="2:65" s="1" customFormat="1" ht="16.5" customHeight="1" x14ac:dyDescent="0.3">
      <c r="B505" s="40"/>
      <c r="C505" s="191" t="s">
        <v>692</v>
      </c>
      <c r="D505" s="191" t="s">
        <v>134</v>
      </c>
      <c r="E505" s="192" t="s">
        <v>693</v>
      </c>
      <c r="F505" s="193" t="s">
        <v>694</v>
      </c>
      <c r="G505" s="194" t="s">
        <v>158</v>
      </c>
      <c r="H505" s="195">
        <v>10</v>
      </c>
      <c r="I505" s="196"/>
      <c r="J505" s="197">
        <f>ROUND(I505*H505,2)</f>
        <v>0</v>
      </c>
      <c r="K505" s="193" t="s">
        <v>23</v>
      </c>
      <c r="L505" s="60"/>
      <c r="M505" s="198" t="s">
        <v>23</v>
      </c>
      <c r="N505" s="199" t="s">
        <v>44</v>
      </c>
      <c r="O505" s="41"/>
      <c r="P505" s="200">
        <f>O505*H505</f>
        <v>0</v>
      </c>
      <c r="Q505" s="200">
        <v>0</v>
      </c>
      <c r="R505" s="200">
        <f>Q505*H505</f>
        <v>0</v>
      </c>
      <c r="S505" s="200">
        <v>0</v>
      </c>
      <c r="T505" s="201">
        <f>S505*H505</f>
        <v>0</v>
      </c>
      <c r="AR505" s="23" t="s">
        <v>206</v>
      </c>
      <c r="AT505" s="23" t="s">
        <v>134</v>
      </c>
      <c r="AU505" s="23" t="s">
        <v>83</v>
      </c>
      <c r="AY505" s="23" t="s">
        <v>131</v>
      </c>
      <c r="BE505" s="202">
        <f>IF(N505="základní",J505,0)</f>
        <v>0</v>
      </c>
      <c r="BF505" s="202">
        <f>IF(N505="snížená",J505,0)</f>
        <v>0</v>
      </c>
      <c r="BG505" s="202">
        <f>IF(N505="zákl. přenesená",J505,0)</f>
        <v>0</v>
      </c>
      <c r="BH505" s="202">
        <f>IF(N505="sníž. přenesená",J505,0)</f>
        <v>0</v>
      </c>
      <c r="BI505" s="202">
        <f>IF(N505="nulová",J505,0)</f>
        <v>0</v>
      </c>
      <c r="BJ505" s="23" t="s">
        <v>81</v>
      </c>
      <c r="BK505" s="202">
        <f>ROUND(I505*H505,2)</f>
        <v>0</v>
      </c>
      <c r="BL505" s="23" t="s">
        <v>206</v>
      </c>
      <c r="BM505" s="23" t="s">
        <v>695</v>
      </c>
    </row>
    <row r="506" spans="2:65" s="1" customFormat="1" x14ac:dyDescent="0.3">
      <c r="B506" s="40"/>
      <c r="C506" s="62"/>
      <c r="D506" s="203" t="s">
        <v>139</v>
      </c>
      <c r="E506" s="62"/>
      <c r="F506" s="204" t="s">
        <v>696</v>
      </c>
      <c r="G506" s="62"/>
      <c r="H506" s="62"/>
      <c r="I506" s="162"/>
      <c r="J506" s="62"/>
      <c r="K506" s="62"/>
      <c r="L506" s="60"/>
      <c r="M506" s="205"/>
      <c r="N506" s="41"/>
      <c r="O506" s="41"/>
      <c r="P506" s="41"/>
      <c r="Q506" s="41"/>
      <c r="R506" s="41"/>
      <c r="S506" s="41"/>
      <c r="T506" s="77"/>
      <c r="AT506" s="23" t="s">
        <v>139</v>
      </c>
      <c r="AU506" s="23" t="s">
        <v>83</v>
      </c>
    </row>
    <row r="507" spans="2:65" s="1" customFormat="1" ht="25.5" customHeight="1" x14ac:dyDescent="0.3">
      <c r="B507" s="40"/>
      <c r="C507" s="191" t="s">
        <v>442</v>
      </c>
      <c r="D507" s="191" t="s">
        <v>134</v>
      </c>
      <c r="E507" s="192" t="s">
        <v>697</v>
      </c>
      <c r="F507" s="193" t="s">
        <v>698</v>
      </c>
      <c r="G507" s="194" t="s">
        <v>158</v>
      </c>
      <c r="H507" s="195">
        <v>9</v>
      </c>
      <c r="I507" s="196"/>
      <c r="J507" s="197">
        <f>ROUND(I507*H507,2)</f>
        <v>0</v>
      </c>
      <c r="K507" s="193" t="s">
        <v>23</v>
      </c>
      <c r="L507" s="60"/>
      <c r="M507" s="198" t="s">
        <v>23</v>
      </c>
      <c r="N507" s="199" t="s">
        <v>44</v>
      </c>
      <c r="O507" s="41"/>
      <c r="P507" s="200">
        <f>O507*H507</f>
        <v>0</v>
      </c>
      <c r="Q507" s="200">
        <v>0</v>
      </c>
      <c r="R507" s="200">
        <f>Q507*H507</f>
        <v>0</v>
      </c>
      <c r="S507" s="200">
        <v>0</v>
      </c>
      <c r="T507" s="201">
        <f>S507*H507</f>
        <v>0</v>
      </c>
      <c r="AR507" s="23" t="s">
        <v>206</v>
      </c>
      <c r="AT507" s="23" t="s">
        <v>134</v>
      </c>
      <c r="AU507" s="23" t="s">
        <v>83</v>
      </c>
      <c r="AY507" s="23" t="s">
        <v>131</v>
      </c>
      <c r="BE507" s="202">
        <f>IF(N507="základní",J507,0)</f>
        <v>0</v>
      </c>
      <c r="BF507" s="202">
        <f>IF(N507="snížená",J507,0)</f>
        <v>0</v>
      </c>
      <c r="BG507" s="202">
        <f>IF(N507="zákl. přenesená",J507,0)</f>
        <v>0</v>
      </c>
      <c r="BH507" s="202">
        <f>IF(N507="sníž. přenesená",J507,0)</f>
        <v>0</v>
      </c>
      <c r="BI507" s="202">
        <f>IF(N507="nulová",J507,0)</f>
        <v>0</v>
      </c>
      <c r="BJ507" s="23" t="s">
        <v>81</v>
      </c>
      <c r="BK507" s="202">
        <f>ROUND(I507*H507,2)</f>
        <v>0</v>
      </c>
      <c r="BL507" s="23" t="s">
        <v>206</v>
      </c>
      <c r="BM507" s="23" t="s">
        <v>699</v>
      </c>
    </row>
    <row r="508" spans="2:65" s="1" customFormat="1" ht="24" x14ac:dyDescent="0.3">
      <c r="B508" s="40"/>
      <c r="C508" s="62"/>
      <c r="D508" s="203" t="s">
        <v>139</v>
      </c>
      <c r="E508" s="62"/>
      <c r="F508" s="204" t="s">
        <v>700</v>
      </c>
      <c r="G508" s="62"/>
      <c r="H508" s="62"/>
      <c r="I508" s="162"/>
      <c r="J508" s="62"/>
      <c r="K508" s="62"/>
      <c r="L508" s="60"/>
      <c r="M508" s="205"/>
      <c r="N508" s="41"/>
      <c r="O508" s="41"/>
      <c r="P508" s="41"/>
      <c r="Q508" s="41"/>
      <c r="R508" s="41"/>
      <c r="S508" s="41"/>
      <c r="T508" s="77"/>
      <c r="AT508" s="23" t="s">
        <v>139</v>
      </c>
      <c r="AU508" s="23" t="s">
        <v>83</v>
      </c>
    </row>
    <row r="509" spans="2:65" s="1" customFormat="1" ht="25.5" customHeight="1" x14ac:dyDescent="0.3">
      <c r="B509" s="40"/>
      <c r="C509" s="191" t="s">
        <v>701</v>
      </c>
      <c r="D509" s="191" t="s">
        <v>134</v>
      </c>
      <c r="E509" s="192" t="s">
        <v>702</v>
      </c>
      <c r="F509" s="193" t="s">
        <v>703</v>
      </c>
      <c r="G509" s="194" t="s">
        <v>158</v>
      </c>
      <c r="H509" s="195">
        <v>51</v>
      </c>
      <c r="I509" s="196"/>
      <c r="J509" s="197">
        <f>ROUND(I509*H509,2)</f>
        <v>0</v>
      </c>
      <c r="K509" s="193" t="s">
        <v>23</v>
      </c>
      <c r="L509" s="60"/>
      <c r="M509" s="198" t="s">
        <v>23</v>
      </c>
      <c r="N509" s="199" t="s">
        <v>44</v>
      </c>
      <c r="O509" s="41"/>
      <c r="P509" s="200">
        <f>O509*H509</f>
        <v>0</v>
      </c>
      <c r="Q509" s="200">
        <v>0</v>
      </c>
      <c r="R509" s="200">
        <f>Q509*H509</f>
        <v>0</v>
      </c>
      <c r="S509" s="200">
        <v>0</v>
      </c>
      <c r="T509" s="201">
        <f>S509*H509</f>
        <v>0</v>
      </c>
      <c r="AR509" s="23" t="s">
        <v>206</v>
      </c>
      <c r="AT509" s="23" t="s">
        <v>134</v>
      </c>
      <c r="AU509" s="23" t="s">
        <v>83</v>
      </c>
      <c r="AY509" s="23" t="s">
        <v>131</v>
      </c>
      <c r="BE509" s="202">
        <f>IF(N509="základní",J509,0)</f>
        <v>0</v>
      </c>
      <c r="BF509" s="202">
        <f>IF(N509="snížená",J509,0)</f>
        <v>0</v>
      </c>
      <c r="BG509" s="202">
        <f>IF(N509="zákl. přenesená",J509,0)</f>
        <v>0</v>
      </c>
      <c r="BH509" s="202">
        <f>IF(N509="sníž. přenesená",J509,0)</f>
        <v>0</v>
      </c>
      <c r="BI509" s="202">
        <f>IF(N509="nulová",J509,0)</f>
        <v>0</v>
      </c>
      <c r="BJ509" s="23" t="s">
        <v>81</v>
      </c>
      <c r="BK509" s="202">
        <f>ROUND(I509*H509,2)</f>
        <v>0</v>
      </c>
      <c r="BL509" s="23" t="s">
        <v>206</v>
      </c>
      <c r="BM509" s="23" t="s">
        <v>704</v>
      </c>
    </row>
    <row r="510" spans="2:65" s="1" customFormat="1" x14ac:dyDescent="0.3">
      <c r="B510" s="40"/>
      <c r="C510" s="62"/>
      <c r="D510" s="203" t="s">
        <v>139</v>
      </c>
      <c r="E510" s="62"/>
      <c r="F510" s="204" t="s">
        <v>703</v>
      </c>
      <c r="G510" s="62"/>
      <c r="H510" s="62"/>
      <c r="I510" s="162"/>
      <c r="J510" s="62"/>
      <c r="K510" s="62"/>
      <c r="L510" s="60"/>
      <c r="M510" s="205"/>
      <c r="N510" s="41"/>
      <c r="O510" s="41"/>
      <c r="P510" s="41"/>
      <c r="Q510" s="41"/>
      <c r="R510" s="41"/>
      <c r="S510" s="41"/>
      <c r="T510" s="77"/>
      <c r="AT510" s="23" t="s">
        <v>139</v>
      </c>
      <c r="AU510" s="23" t="s">
        <v>83</v>
      </c>
    </row>
    <row r="511" spans="2:65" s="1" customFormat="1" ht="25.5" customHeight="1" x14ac:dyDescent="0.3">
      <c r="B511" s="40"/>
      <c r="C511" s="191" t="s">
        <v>451</v>
      </c>
      <c r="D511" s="191" t="s">
        <v>134</v>
      </c>
      <c r="E511" s="192" t="s">
        <v>705</v>
      </c>
      <c r="F511" s="193" t="s">
        <v>706</v>
      </c>
      <c r="G511" s="194" t="s">
        <v>158</v>
      </c>
      <c r="H511" s="195">
        <v>61</v>
      </c>
      <c r="I511" s="196"/>
      <c r="J511" s="197">
        <f>ROUND(I511*H511,2)</f>
        <v>0</v>
      </c>
      <c r="K511" s="193" t="s">
        <v>23</v>
      </c>
      <c r="L511" s="60"/>
      <c r="M511" s="198" t="s">
        <v>23</v>
      </c>
      <c r="N511" s="199" t="s">
        <v>44</v>
      </c>
      <c r="O511" s="41"/>
      <c r="P511" s="200">
        <f>O511*H511</f>
        <v>0</v>
      </c>
      <c r="Q511" s="200">
        <v>0</v>
      </c>
      <c r="R511" s="200">
        <f>Q511*H511</f>
        <v>0</v>
      </c>
      <c r="S511" s="200">
        <v>0</v>
      </c>
      <c r="T511" s="201">
        <f>S511*H511</f>
        <v>0</v>
      </c>
      <c r="AR511" s="23" t="s">
        <v>206</v>
      </c>
      <c r="AT511" s="23" t="s">
        <v>134</v>
      </c>
      <c r="AU511" s="23" t="s">
        <v>83</v>
      </c>
      <c r="AY511" s="23" t="s">
        <v>131</v>
      </c>
      <c r="BE511" s="202">
        <f>IF(N511="základní",J511,0)</f>
        <v>0</v>
      </c>
      <c r="BF511" s="202">
        <f>IF(N511="snížená",J511,0)</f>
        <v>0</v>
      </c>
      <c r="BG511" s="202">
        <f>IF(N511="zákl. přenesená",J511,0)</f>
        <v>0</v>
      </c>
      <c r="BH511" s="202">
        <f>IF(N511="sníž. přenesená",J511,0)</f>
        <v>0</v>
      </c>
      <c r="BI511" s="202">
        <f>IF(N511="nulová",J511,0)</f>
        <v>0</v>
      </c>
      <c r="BJ511" s="23" t="s">
        <v>81</v>
      </c>
      <c r="BK511" s="202">
        <f>ROUND(I511*H511,2)</f>
        <v>0</v>
      </c>
      <c r="BL511" s="23" t="s">
        <v>206</v>
      </c>
      <c r="BM511" s="23" t="s">
        <v>707</v>
      </c>
    </row>
    <row r="512" spans="2:65" s="1" customFormat="1" ht="24" x14ac:dyDescent="0.3">
      <c r="B512" s="40"/>
      <c r="C512" s="62"/>
      <c r="D512" s="203" t="s">
        <v>139</v>
      </c>
      <c r="E512" s="62"/>
      <c r="F512" s="204" t="s">
        <v>706</v>
      </c>
      <c r="G512" s="62"/>
      <c r="H512" s="62"/>
      <c r="I512" s="162"/>
      <c r="J512" s="62"/>
      <c r="K512" s="62"/>
      <c r="L512" s="60"/>
      <c r="M512" s="205"/>
      <c r="N512" s="41"/>
      <c r="O512" s="41"/>
      <c r="P512" s="41"/>
      <c r="Q512" s="41"/>
      <c r="R512" s="41"/>
      <c r="S512" s="41"/>
      <c r="T512" s="77"/>
      <c r="AT512" s="23" t="s">
        <v>139</v>
      </c>
      <c r="AU512" s="23" t="s">
        <v>83</v>
      </c>
    </row>
    <row r="513" spans="2:65" s="1" customFormat="1" ht="16.5" customHeight="1" x14ac:dyDescent="0.3">
      <c r="B513" s="40"/>
      <c r="C513" s="191" t="s">
        <v>708</v>
      </c>
      <c r="D513" s="191" t="s">
        <v>134</v>
      </c>
      <c r="E513" s="192" t="s">
        <v>709</v>
      </c>
      <c r="F513" s="193" t="s">
        <v>710</v>
      </c>
      <c r="G513" s="194" t="s">
        <v>158</v>
      </c>
      <c r="H513" s="195">
        <v>76</v>
      </c>
      <c r="I513" s="196"/>
      <c r="J513" s="197">
        <f>ROUND(I513*H513,2)</f>
        <v>0</v>
      </c>
      <c r="K513" s="193" t="s">
        <v>23</v>
      </c>
      <c r="L513" s="60"/>
      <c r="M513" s="198" t="s">
        <v>23</v>
      </c>
      <c r="N513" s="199" t="s">
        <v>44</v>
      </c>
      <c r="O513" s="41"/>
      <c r="P513" s="200">
        <f>O513*H513</f>
        <v>0</v>
      </c>
      <c r="Q513" s="200">
        <v>0</v>
      </c>
      <c r="R513" s="200">
        <f>Q513*H513</f>
        <v>0</v>
      </c>
      <c r="S513" s="200">
        <v>0</v>
      </c>
      <c r="T513" s="201">
        <f>S513*H513</f>
        <v>0</v>
      </c>
      <c r="AR513" s="23" t="s">
        <v>206</v>
      </c>
      <c r="AT513" s="23" t="s">
        <v>134</v>
      </c>
      <c r="AU513" s="23" t="s">
        <v>83</v>
      </c>
      <c r="AY513" s="23" t="s">
        <v>131</v>
      </c>
      <c r="BE513" s="202">
        <f>IF(N513="základní",J513,0)</f>
        <v>0</v>
      </c>
      <c r="BF513" s="202">
        <f>IF(N513="snížená",J513,0)</f>
        <v>0</v>
      </c>
      <c r="BG513" s="202">
        <f>IF(N513="zákl. přenesená",J513,0)</f>
        <v>0</v>
      </c>
      <c r="BH513" s="202">
        <f>IF(N513="sníž. přenesená",J513,0)</f>
        <v>0</v>
      </c>
      <c r="BI513" s="202">
        <f>IF(N513="nulová",J513,0)</f>
        <v>0</v>
      </c>
      <c r="BJ513" s="23" t="s">
        <v>81</v>
      </c>
      <c r="BK513" s="202">
        <f>ROUND(I513*H513,2)</f>
        <v>0</v>
      </c>
      <c r="BL513" s="23" t="s">
        <v>206</v>
      </c>
      <c r="BM513" s="23" t="s">
        <v>711</v>
      </c>
    </row>
    <row r="514" spans="2:65" s="1" customFormat="1" x14ac:dyDescent="0.3">
      <c r="B514" s="40"/>
      <c r="C514" s="62"/>
      <c r="D514" s="203" t="s">
        <v>139</v>
      </c>
      <c r="E514" s="62"/>
      <c r="F514" s="204" t="s">
        <v>710</v>
      </c>
      <c r="G514" s="62"/>
      <c r="H514" s="62"/>
      <c r="I514" s="162"/>
      <c r="J514" s="62"/>
      <c r="K514" s="62"/>
      <c r="L514" s="60"/>
      <c r="M514" s="205"/>
      <c r="N514" s="41"/>
      <c r="O514" s="41"/>
      <c r="P514" s="41"/>
      <c r="Q514" s="41"/>
      <c r="R514" s="41"/>
      <c r="S514" s="41"/>
      <c r="T514" s="77"/>
      <c r="AT514" s="23" t="s">
        <v>139</v>
      </c>
      <c r="AU514" s="23" t="s">
        <v>83</v>
      </c>
    </row>
    <row r="515" spans="2:65" s="1" customFormat="1" ht="16.5" customHeight="1" x14ac:dyDescent="0.3">
      <c r="B515" s="40"/>
      <c r="C515" s="191" t="s">
        <v>455</v>
      </c>
      <c r="D515" s="191" t="s">
        <v>134</v>
      </c>
      <c r="E515" s="192" t="s">
        <v>712</v>
      </c>
      <c r="F515" s="193" t="s">
        <v>713</v>
      </c>
      <c r="G515" s="194" t="s">
        <v>158</v>
      </c>
      <c r="H515" s="195">
        <v>81</v>
      </c>
      <c r="I515" s="196"/>
      <c r="J515" s="197">
        <f>ROUND(I515*H515,2)</f>
        <v>0</v>
      </c>
      <c r="K515" s="193" t="s">
        <v>23</v>
      </c>
      <c r="L515" s="60"/>
      <c r="M515" s="198" t="s">
        <v>23</v>
      </c>
      <c r="N515" s="199" t="s">
        <v>44</v>
      </c>
      <c r="O515" s="41"/>
      <c r="P515" s="200">
        <f>O515*H515</f>
        <v>0</v>
      </c>
      <c r="Q515" s="200">
        <v>0</v>
      </c>
      <c r="R515" s="200">
        <f>Q515*H515</f>
        <v>0</v>
      </c>
      <c r="S515" s="200">
        <v>0</v>
      </c>
      <c r="T515" s="201">
        <f>S515*H515</f>
        <v>0</v>
      </c>
      <c r="AR515" s="23" t="s">
        <v>206</v>
      </c>
      <c r="AT515" s="23" t="s">
        <v>134</v>
      </c>
      <c r="AU515" s="23" t="s">
        <v>83</v>
      </c>
      <c r="AY515" s="23" t="s">
        <v>131</v>
      </c>
      <c r="BE515" s="202">
        <f>IF(N515="základní",J515,0)</f>
        <v>0</v>
      </c>
      <c r="BF515" s="202">
        <f>IF(N515="snížená",J515,0)</f>
        <v>0</v>
      </c>
      <c r="BG515" s="202">
        <f>IF(N515="zákl. přenesená",J515,0)</f>
        <v>0</v>
      </c>
      <c r="BH515" s="202">
        <f>IF(N515="sníž. přenesená",J515,0)</f>
        <v>0</v>
      </c>
      <c r="BI515" s="202">
        <f>IF(N515="nulová",J515,0)</f>
        <v>0</v>
      </c>
      <c r="BJ515" s="23" t="s">
        <v>81</v>
      </c>
      <c r="BK515" s="202">
        <f>ROUND(I515*H515,2)</f>
        <v>0</v>
      </c>
      <c r="BL515" s="23" t="s">
        <v>206</v>
      </c>
      <c r="BM515" s="23" t="s">
        <v>714</v>
      </c>
    </row>
    <row r="516" spans="2:65" s="1" customFormat="1" ht="24" x14ac:dyDescent="0.3">
      <c r="B516" s="40"/>
      <c r="C516" s="62"/>
      <c r="D516" s="203" t="s">
        <v>139</v>
      </c>
      <c r="E516" s="62"/>
      <c r="F516" s="204" t="s">
        <v>715</v>
      </c>
      <c r="G516" s="62"/>
      <c r="H516" s="62"/>
      <c r="I516" s="162"/>
      <c r="J516" s="62"/>
      <c r="K516" s="62"/>
      <c r="L516" s="60"/>
      <c r="M516" s="205"/>
      <c r="N516" s="41"/>
      <c r="O516" s="41"/>
      <c r="P516" s="41"/>
      <c r="Q516" s="41"/>
      <c r="R516" s="41"/>
      <c r="S516" s="41"/>
      <c r="T516" s="77"/>
      <c r="AT516" s="23" t="s">
        <v>139</v>
      </c>
      <c r="AU516" s="23" t="s">
        <v>83</v>
      </c>
    </row>
    <row r="517" spans="2:65" s="1" customFormat="1" ht="25.5" customHeight="1" x14ac:dyDescent="0.3">
      <c r="B517" s="40"/>
      <c r="C517" s="191" t="s">
        <v>716</v>
      </c>
      <c r="D517" s="191" t="s">
        <v>134</v>
      </c>
      <c r="E517" s="192" t="s">
        <v>717</v>
      </c>
      <c r="F517" s="193" t="s">
        <v>718</v>
      </c>
      <c r="G517" s="194" t="s">
        <v>158</v>
      </c>
      <c r="H517" s="195">
        <v>10</v>
      </c>
      <c r="I517" s="196"/>
      <c r="J517" s="197">
        <f>ROUND(I517*H517,2)</f>
        <v>0</v>
      </c>
      <c r="K517" s="193" t="s">
        <v>23</v>
      </c>
      <c r="L517" s="60"/>
      <c r="M517" s="198" t="s">
        <v>23</v>
      </c>
      <c r="N517" s="199" t="s">
        <v>44</v>
      </c>
      <c r="O517" s="41"/>
      <c r="P517" s="200">
        <f>O517*H517</f>
        <v>0</v>
      </c>
      <c r="Q517" s="200">
        <v>0</v>
      </c>
      <c r="R517" s="200">
        <f>Q517*H517</f>
        <v>0</v>
      </c>
      <c r="S517" s="200">
        <v>0</v>
      </c>
      <c r="T517" s="201">
        <f>S517*H517</f>
        <v>0</v>
      </c>
      <c r="AR517" s="23" t="s">
        <v>206</v>
      </c>
      <c r="AT517" s="23" t="s">
        <v>134</v>
      </c>
      <c r="AU517" s="23" t="s">
        <v>83</v>
      </c>
      <c r="AY517" s="23" t="s">
        <v>131</v>
      </c>
      <c r="BE517" s="202">
        <f>IF(N517="základní",J517,0)</f>
        <v>0</v>
      </c>
      <c r="BF517" s="202">
        <f>IF(N517="snížená",J517,0)</f>
        <v>0</v>
      </c>
      <c r="BG517" s="202">
        <f>IF(N517="zákl. přenesená",J517,0)</f>
        <v>0</v>
      </c>
      <c r="BH517" s="202">
        <f>IF(N517="sníž. přenesená",J517,0)</f>
        <v>0</v>
      </c>
      <c r="BI517" s="202">
        <f>IF(N517="nulová",J517,0)</f>
        <v>0</v>
      </c>
      <c r="BJ517" s="23" t="s">
        <v>81</v>
      </c>
      <c r="BK517" s="202">
        <f>ROUND(I517*H517,2)</f>
        <v>0</v>
      </c>
      <c r="BL517" s="23" t="s">
        <v>206</v>
      </c>
      <c r="BM517" s="23" t="s">
        <v>719</v>
      </c>
    </row>
    <row r="518" spans="2:65" s="1" customFormat="1" ht="24" x14ac:dyDescent="0.3">
      <c r="B518" s="40"/>
      <c r="C518" s="62"/>
      <c r="D518" s="203" t="s">
        <v>139</v>
      </c>
      <c r="E518" s="62"/>
      <c r="F518" s="204" t="s">
        <v>718</v>
      </c>
      <c r="G518" s="62"/>
      <c r="H518" s="62"/>
      <c r="I518" s="162"/>
      <c r="J518" s="62"/>
      <c r="K518" s="62"/>
      <c r="L518" s="60"/>
      <c r="M518" s="205"/>
      <c r="N518" s="41"/>
      <c r="O518" s="41"/>
      <c r="P518" s="41"/>
      <c r="Q518" s="41"/>
      <c r="R518" s="41"/>
      <c r="S518" s="41"/>
      <c r="T518" s="77"/>
      <c r="AT518" s="23" t="s">
        <v>139</v>
      </c>
      <c r="AU518" s="23" t="s">
        <v>83</v>
      </c>
    </row>
    <row r="519" spans="2:65" s="1" customFormat="1" ht="16.5" customHeight="1" x14ac:dyDescent="0.3">
      <c r="B519" s="40"/>
      <c r="C519" s="191" t="s">
        <v>462</v>
      </c>
      <c r="D519" s="191" t="s">
        <v>134</v>
      </c>
      <c r="E519" s="192" t="s">
        <v>720</v>
      </c>
      <c r="F519" s="193" t="s">
        <v>721</v>
      </c>
      <c r="G519" s="194" t="s">
        <v>516</v>
      </c>
      <c r="H519" s="248"/>
      <c r="I519" s="196"/>
      <c r="J519" s="197">
        <f>ROUND(I519*H519,2)</f>
        <v>0</v>
      </c>
      <c r="K519" s="193" t="s">
        <v>147</v>
      </c>
      <c r="L519" s="60"/>
      <c r="M519" s="198" t="s">
        <v>23</v>
      </c>
      <c r="N519" s="199" t="s">
        <v>44</v>
      </c>
      <c r="O519" s="41"/>
      <c r="P519" s="200">
        <f>O519*H519</f>
        <v>0</v>
      </c>
      <c r="Q519" s="200">
        <v>0</v>
      </c>
      <c r="R519" s="200">
        <f>Q519*H519</f>
        <v>0</v>
      </c>
      <c r="S519" s="200">
        <v>0</v>
      </c>
      <c r="T519" s="201">
        <f>S519*H519</f>
        <v>0</v>
      </c>
      <c r="AR519" s="23" t="s">
        <v>206</v>
      </c>
      <c r="AT519" s="23" t="s">
        <v>134</v>
      </c>
      <c r="AU519" s="23" t="s">
        <v>83</v>
      </c>
      <c r="AY519" s="23" t="s">
        <v>131</v>
      </c>
      <c r="BE519" s="202">
        <f>IF(N519="základní",J519,0)</f>
        <v>0</v>
      </c>
      <c r="BF519" s="202">
        <f>IF(N519="snížená",J519,0)</f>
        <v>0</v>
      </c>
      <c r="BG519" s="202">
        <f>IF(N519="zákl. přenesená",J519,0)</f>
        <v>0</v>
      </c>
      <c r="BH519" s="202">
        <f>IF(N519="sníž. přenesená",J519,0)</f>
        <v>0</v>
      </c>
      <c r="BI519" s="202">
        <f>IF(N519="nulová",J519,0)</f>
        <v>0</v>
      </c>
      <c r="BJ519" s="23" t="s">
        <v>81</v>
      </c>
      <c r="BK519" s="202">
        <f>ROUND(I519*H519,2)</f>
        <v>0</v>
      </c>
      <c r="BL519" s="23" t="s">
        <v>206</v>
      </c>
      <c r="BM519" s="23" t="s">
        <v>722</v>
      </c>
    </row>
    <row r="520" spans="2:65" s="1" customFormat="1" ht="24" x14ac:dyDescent="0.3">
      <c r="B520" s="40"/>
      <c r="C520" s="62"/>
      <c r="D520" s="203" t="s">
        <v>139</v>
      </c>
      <c r="E520" s="62"/>
      <c r="F520" s="204" t="s">
        <v>723</v>
      </c>
      <c r="G520" s="62"/>
      <c r="H520" s="62"/>
      <c r="I520" s="162"/>
      <c r="J520" s="62"/>
      <c r="K520" s="62"/>
      <c r="L520" s="60"/>
      <c r="M520" s="205"/>
      <c r="N520" s="41"/>
      <c r="O520" s="41"/>
      <c r="P520" s="41"/>
      <c r="Q520" s="41"/>
      <c r="R520" s="41"/>
      <c r="S520" s="41"/>
      <c r="T520" s="77"/>
      <c r="AT520" s="23" t="s">
        <v>139</v>
      </c>
      <c r="AU520" s="23" t="s">
        <v>83</v>
      </c>
    </row>
    <row r="521" spans="2:65" s="1" customFormat="1" ht="16.5" customHeight="1" x14ac:dyDescent="0.3">
      <c r="B521" s="40"/>
      <c r="C521" s="191" t="s">
        <v>724</v>
      </c>
      <c r="D521" s="191" t="s">
        <v>134</v>
      </c>
      <c r="E521" s="192" t="s">
        <v>725</v>
      </c>
      <c r="F521" s="193" t="s">
        <v>726</v>
      </c>
      <c r="G521" s="194" t="s">
        <v>516</v>
      </c>
      <c r="H521" s="248"/>
      <c r="I521" s="196"/>
      <c r="J521" s="197">
        <f>ROUND(I521*H521,2)</f>
        <v>0</v>
      </c>
      <c r="K521" s="193" t="s">
        <v>147</v>
      </c>
      <c r="L521" s="60"/>
      <c r="M521" s="198" t="s">
        <v>23</v>
      </c>
      <c r="N521" s="199" t="s">
        <v>44</v>
      </c>
      <c r="O521" s="41"/>
      <c r="P521" s="200">
        <f>O521*H521</f>
        <v>0</v>
      </c>
      <c r="Q521" s="200">
        <v>0</v>
      </c>
      <c r="R521" s="200">
        <f>Q521*H521</f>
        <v>0</v>
      </c>
      <c r="S521" s="200">
        <v>0</v>
      </c>
      <c r="T521" s="201">
        <f>S521*H521</f>
        <v>0</v>
      </c>
      <c r="AR521" s="23" t="s">
        <v>206</v>
      </c>
      <c r="AT521" s="23" t="s">
        <v>134</v>
      </c>
      <c r="AU521" s="23" t="s">
        <v>83</v>
      </c>
      <c r="AY521" s="23" t="s">
        <v>131</v>
      </c>
      <c r="BE521" s="202">
        <f>IF(N521="základní",J521,0)</f>
        <v>0</v>
      </c>
      <c r="BF521" s="202">
        <f>IF(N521="snížená",J521,0)</f>
        <v>0</v>
      </c>
      <c r="BG521" s="202">
        <f>IF(N521="zákl. přenesená",J521,0)</f>
        <v>0</v>
      </c>
      <c r="BH521" s="202">
        <f>IF(N521="sníž. přenesená",J521,0)</f>
        <v>0</v>
      </c>
      <c r="BI521" s="202">
        <f>IF(N521="nulová",J521,0)</f>
        <v>0</v>
      </c>
      <c r="BJ521" s="23" t="s">
        <v>81</v>
      </c>
      <c r="BK521" s="202">
        <f>ROUND(I521*H521,2)</f>
        <v>0</v>
      </c>
      <c r="BL521" s="23" t="s">
        <v>206</v>
      </c>
      <c r="BM521" s="23" t="s">
        <v>727</v>
      </c>
    </row>
    <row r="522" spans="2:65" s="1" customFormat="1" ht="24" x14ac:dyDescent="0.3">
      <c r="B522" s="40"/>
      <c r="C522" s="62"/>
      <c r="D522" s="203" t="s">
        <v>139</v>
      </c>
      <c r="E522" s="62"/>
      <c r="F522" s="204" t="s">
        <v>728</v>
      </c>
      <c r="G522" s="62"/>
      <c r="H522" s="62"/>
      <c r="I522" s="162"/>
      <c r="J522" s="62"/>
      <c r="K522" s="62"/>
      <c r="L522" s="60"/>
      <c r="M522" s="205"/>
      <c r="N522" s="41"/>
      <c r="O522" s="41"/>
      <c r="P522" s="41"/>
      <c r="Q522" s="41"/>
      <c r="R522" s="41"/>
      <c r="S522" s="41"/>
      <c r="T522" s="77"/>
      <c r="AT522" s="23" t="s">
        <v>139</v>
      </c>
      <c r="AU522" s="23" t="s">
        <v>83</v>
      </c>
    </row>
    <row r="523" spans="2:65" s="10" customFormat="1" ht="29.85" customHeight="1" x14ac:dyDescent="0.35">
      <c r="B523" s="175"/>
      <c r="C523" s="176"/>
      <c r="D523" s="177" t="s">
        <v>72</v>
      </c>
      <c r="E523" s="189" t="s">
        <v>729</v>
      </c>
      <c r="F523" s="189" t="s">
        <v>730</v>
      </c>
      <c r="G523" s="176"/>
      <c r="H523" s="176"/>
      <c r="I523" s="179"/>
      <c r="J523" s="190">
        <f>BK523</f>
        <v>0</v>
      </c>
      <c r="K523" s="176"/>
      <c r="L523" s="181"/>
      <c r="M523" s="182"/>
      <c r="N523" s="183"/>
      <c r="O523" s="183"/>
      <c r="P523" s="184">
        <f>SUM(P524:P652)</f>
        <v>0</v>
      </c>
      <c r="Q523" s="183"/>
      <c r="R523" s="184">
        <f>SUM(R524:R652)</f>
        <v>5.6859279999999998E-2</v>
      </c>
      <c r="S523" s="183"/>
      <c r="T523" s="185">
        <f>SUM(T524:T652)</f>
        <v>0.23</v>
      </c>
      <c r="AR523" s="186" t="s">
        <v>83</v>
      </c>
      <c r="AT523" s="187" t="s">
        <v>72</v>
      </c>
      <c r="AU523" s="187" t="s">
        <v>81</v>
      </c>
      <c r="AY523" s="186" t="s">
        <v>131</v>
      </c>
      <c r="BK523" s="188">
        <f>SUM(BK524:BK652)</f>
        <v>0</v>
      </c>
    </row>
    <row r="524" spans="2:65" s="1" customFormat="1" ht="25.5" customHeight="1" x14ac:dyDescent="0.3">
      <c r="B524" s="40"/>
      <c r="C524" s="191" t="s">
        <v>465</v>
      </c>
      <c r="D524" s="191" t="s">
        <v>134</v>
      </c>
      <c r="E524" s="192" t="s">
        <v>731</v>
      </c>
      <c r="F524" s="193" t="s">
        <v>732</v>
      </c>
      <c r="G524" s="194" t="s">
        <v>454</v>
      </c>
      <c r="H524" s="195">
        <v>10</v>
      </c>
      <c r="I524" s="196"/>
      <c r="J524" s="197">
        <f>ROUND(I524*H524,2)</f>
        <v>0</v>
      </c>
      <c r="K524" s="193" t="s">
        <v>147</v>
      </c>
      <c r="L524" s="60"/>
      <c r="M524" s="198" t="s">
        <v>23</v>
      </c>
      <c r="N524" s="199" t="s">
        <v>44</v>
      </c>
      <c r="O524" s="41"/>
      <c r="P524" s="200">
        <f>O524*H524</f>
        <v>0</v>
      </c>
      <c r="Q524" s="200">
        <v>0</v>
      </c>
      <c r="R524" s="200">
        <f>Q524*H524</f>
        <v>0</v>
      </c>
      <c r="S524" s="200">
        <v>3.0000000000000001E-3</v>
      </c>
      <c r="T524" s="201">
        <f>S524*H524</f>
        <v>0.03</v>
      </c>
      <c r="AR524" s="23" t="s">
        <v>206</v>
      </c>
      <c r="AT524" s="23" t="s">
        <v>134</v>
      </c>
      <c r="AU524" s="23" t="s">
        <v>83</v>
      </c>
      <c r="AY524" s="23" t="s">
        <v>131</v>
      </c>
      <c r="BE524" s="202">
        <f>IF(N524="základní",J524,0)</f>
        <v>0</v>
      </c>
      <c r="BF524" s="202">
        <f>IF(N524="snížená",J524,0)</f>
        <v>0</v>
      </c>
      <c r="BG524" s="202">
        <f>IF(N524="zákl. přenesená",J524,0)</f>
        <v>0</v>
      </c>
      <c r="BH524" s="202">
        <f>IF(N524="sníž. přenesená",J524,0)</f>
        <v>0</v>
      </c>
      <c r="BI524" s="202">
        <f>IF(N524="nulová",J524,0)</f>
        <v>0</v>
      </c>
      <c r="BJ524" s="23" t="s">
        <v>81</v>
      </c>
      <c r="BK524" s="202">
        <f>ROUND(I524*H524,2)</f>
        <v>0</v>
      </c>
      <c r="BL524" s="23" t="s">
        <v>206</v>
      </c>
      <c r="BM524" s="23" t="s">
        <v>733</v>
      </c>
    </row>
    <row r="525" spans="2:65" s="1" customFormat="1" x14ac:dyDescent="0.3">
      <c r="B525" s="40"/>
      <c r="C525" s="62"/>
      <c r="D525" s="203" t="s">
        <v>139</v>
      </c>
      <c r="E525" s="62"/>
      <c r="F525" s="204" t="s">
        <v>734</v>
      </c>
      <c r="G525" s="62"/>
      <c r="H525" s="62"/>
      <c r="I525" s="162"/>
      <c r="J525" s="62"/>
      <c r="K525" s="62"/>
      <c r="L525" s="60"/>
      <c r="M525" s="205"/>
      <c r="N525" s="41"/>
      <c r="O525" s="41"/>
      <c r="P525" s="41"/>
      <c r="Q525" s="41"/>
      <c r="R525" s="41"/>
      <c r="S525" s="41"/>
      <c r="T525" s="77"/>
      <c r="AT525" s="23" t="s">
        <v>139</v>
      </c>
      <c r="AU525" s="23" t="s">
        <v>83</v>
      </c>
    </row>
    <row r="526" spans="2:65" s="12" customFormat="1" x14ac:dyDescent="0.3">
      <c r="B526" s="216"/>
      <c r="C526" s="217"/>
      <c r="D526" s="203" t="s">
        <v>140</v>
      </c>
      <c r="E526" s="218" t="s">
        <v>23</v>
      </c>
      <c r="F526" s="219" t="s">
        <v>735</v>
      </c>
      <c r="G526" s="217"/>
      <c r="H526" s="220">
        <v>10</v>
      </c>
      <c r="I526" s="221"/>
      <c r="J526" s="217"/>
      <c r="K526" s="217"/>
      <c r="L526" s="222"/>
      <c r="M526" s="223"/>
      <c r="N526" s="224"/>
      <c r="O526" s="224"/>
      <c r="P526" s="224"/>
      <c r="Q526" s="224"/>
      <c r="R526" s="224"/>
      <c r="S526" s="224"/>
      <c r="T526" s="225"/>
      <c r="AT526" s="226" t="s">
        <v>140</v>
      </c>
      <c r="AU526" s="226" t="s">
        <v>83</v>
      </c>
      <c r="AV526" s="12" t="s">
        <v>83</v>
      </c>
      <c r="AW526" s="12" t="s">
        <v>36</v>
      </c>
      <c r="AX526" s="12" t="s">
        <v>73</v>
      </c>
      <c r="AY526" s="226" t="s">
        <v>131</v>
      </c>
    </row>
    <row r="527" spans="2:65" s="13" customFormat="1" x14ac:dyDescent="0.3">
      <c r="B527" s="227"/>
      <c r="C527" s="228"/>
      <c r="D527" s="203" t="s">
        <v>140</v>
      </c>
      <c r="E527" s="229" t="s">
        <v>23</v>
      </c>
      <c r="F527" s="230" t="s">
        <v>208</v>
      </c>
      <c r="G527" s="228"/>
      <c r="H527" s="231">
        <v>10</v>
      </c>
      <c r="I527" s="232"/>
      <c r="J527" s="228"/>
      <c r="K527" s="228"/>
      <c r="L527" s="233"/>
      <c r="M527" s="234"/>
      <c r="N527" s="235"/>
      <c r="O527" s="235"/>
      <c r="P527" s="235"/>
      <c r="Q527" s="235"/>
      <c r="R527" s="235"/>
      <c r="S527" s="235"/>
      <c r="T527" s="236"/>
      <c r="AT527" s="237" t="s">
        <v>140</v>
      </c>
      <c r="AU527" s="237" t="s">
        <v>83</v>
      </c>
      <c r="AV527" s="13" t="s">
        <v>138</v>
      </c>
      <c r="AW527" s="13" t="s">
        <v>36</v>
      </c>
      <c r="AX527" s="13" t="s">
        <v>81</v>
      </c>
      <c r="AY527" s="237" t="s">
        <v>131</v>
      </c>
    </row>
    <row r="528" spans="2:65" s="1" customFormat="1" ht="25.5" customHeight="1" x14ac:dyDescent="0.3">
      <c r="B528" s="40"/>
      <c r="C528" s="191" t="s">
        <v>736</v>
      </c>
      <c r="D528" s="191" t="s">
        <v>134</v>
      </c>
      <c r="E528" s="192" t="s">
        <v>737</v>
      </c>
      <c r="F528" s="193" t="s">
        <v>738</v>
      </c>
      <c r="G528" s="194" t="s">
        <v>454</v>
      </c>
      <c r="H528" s="195">
        <v>40</v>
      </c>
      <c r="I528" s="196"/>
      <c r="J528" s="197">
        <f>ROUND(I528*H528,2)</f>
        <v>0</v>
      </c>
      <c r="K528" s="193" t="s">
        <v>147</v>
      </c>
      <c r="L528" s="60"/>
      <c r="M528" s="198" t="s">
        <v>23</v>
      </c>
      <c r="N528" s="199" t="s">
        <v>44</v>
      </c>
      <c r="O528" s="41"/>
      <c r="P528" s="200">
        <f>O528*H528</f>
        <v>0</v>
      </c>
      <c r="Q528" s="200">
        <v>0</v>
      </c>
      <c r="R528" s="200">
        <f>Q528*H528</f>
        <v>0</v>
      </c>
      <c r="S528" s="200">
        <v>5.0000000000000001E-3</v>
      </c>
      <c r="T528" s="201">
        <f>S528*H528</f>
        <v>0.2</v>
      </c>
      <c r="AR528" s="23" t="s">
        <v>206</v>
      </c>
      <c r="AT528" s="23" t="s">
        <v>134</v>
      </c>
      <c r="AU528" s="23" t="s">
        <v>83</v>
      </c>
      <c r="AY528" s="23" t="s">
        <v>131</v>
      </c>
      <c r="BE528" s="202">
        <f>IF(N528="základní",J528,0)</f>
        <v>0</v>
      </c>
      <c r="BF528" s="202">
        <f>IF(N528="snížená",J528,0)</f>
        <v>0</v>
      </c>
      <c r="BG528" s="202">
        <f>IF(N528="zákl. přenesená",J528,0)</f>
        <v>0</v>
      </c>
      <c r="BH528" s="202">
        <f>IF(N528="sníž. přenesená",J528,0)</f>
        <v>0</v>
      </c>
      <c r="BI528" s="202">
        <f>IF(N528="nulová",J528,0)</f>
        <v>0</v>
      </c>
      <c r="BJ528" s="23" t="s">
        <v>81</v>
      </c>
      <c r="BK528" s="202">
        <f>ROUND(I528*H528,2)</f>
        <v>0</v>
      </c>
      <c r="BL528" s="23" t="s">
        <v>206</v>
      </c>
      <c r="BM528" s="23" t="s">
        <v>739</v>
      </c>
    </row>
    <row r="529" spans="2:65" s="1" customFormat="1" x14ac:dyDescent="0.3">
      <c r="B529" s="40"/>
      <c r="C529" s="62"/>
      <c r="D529" s="203" t="s">
        <v>139</v>
      </c>
      <c r="E529" s="62"/>
      <c r="F529" s="204" t="s">
        <v>740</v>
      </c>
      <c r="G529" s="62"/>
      <c r="H529" s="62"/>
      <c r="I529" s="162"/>
      <c r="J529" s="62"/>
      <c r="K529" s="62"/>
      <c r="L529" s="60"/>
      <c r="M529" s="205"/>
      <c r="N529" s="41"/>
      <c r="O529" s="41"/>
      <c r="P529" s="41"/>
      <c r="Q529" s="41"/>
      <c r="R529" s="41"/>
      <c r="S529" s="41"/>
      <c r="T529" s="77"/>
      <c r="AT529" s="23" t="s">
        <v>139</v>
      </c>
      <c r="AU529" s="23" t="s">
        <v>83</v>
      </c>
    </row>
    <row r="530" spans="2:65" s="11" customFormat="1" x14ac:dyDescent="0.3">
      <c r="B530" s="206"/>
      <c r="C530" s="207"/>
      <c r="D530" s="203" t="s">
        <v>140</v>
      </c>
      <c r="E530" s="208" t="s">
        <v>23</v>
      </c>
      <c r="F530" s="209" t="s">
        <v>741</v>
      </c>
      <c r="G530" s="207"/>
      <c r="H530" s="208" t="s">
        <v>23</v>
      </c>
      <c r="I530" s="210"/>
      <c r="J530" s="207"/>
      <c r="K530" s="207"/>
      <c r="L530" s="211"/>
      <c r="M530" s="212"/>
      <c r="N530" s="213"/>
      <c r="O530" s="213"/>
      <c r="P530" s="213"/>
      <c r="Q530" s="213"/>
      <c r="R530" s="213"/>
      <c r="S530" s="213"/>
      <c r="T530" s="214"/>
      <c r="AT530" s="215" t="s">
        <v>140</v>
      </c>
      <c r="AU530" s="215" t="s">
        <v>83</v>
      </c>
      <c r="AV530" s="11" t="s">
        <v>81</v>
      </c>
      <c r="AW530" s="11" t="s">
        <v>36</v>
      </c>
      <c r="AX530" s="11" t="s">
        <v>73</v>
      </c>
      <c r="AY530" s="215" t="s">
        <v>131</v>
      </c>
    </row>
    <row r="531" spans="2:65" s="12" customFormat="1" x14ac:dyDescent="0.3">
      <c r="B531" s="216"/>
      <c r="C531" s="217"/>
      <c r="D531" s="203" t="s">
        <v>140</v>
      </c>
      <c r="E531" s="218" t="s">
        <v>23</v>
      </c>
      <c r="F531" s="219" t="s">
        <v>742</v>
      </c>
      <c r="G531" s="217"/>
      <c r="H531" s="220">
        <v>40</v>
      </c>
      <c r="I531" s="221"/>
      <c r="J531" s="217"/>
      <c r="K531" s="217"/>
      <c r="L531" s="222"/>
      <c r="M531" s="223"/>
      <c r="N531" s="224"/>
      <c r="O531" s="224"/>
      <c r="P531" s="224"/>
      <c r="Q531" s="224"/>
      <c r="R531" s="224"/>
      <c r="S531" s="224"/>
      <c r="T531" s="225"/>
      <c r="AT531" s="226" t="s">
        <v>140</v>
      </c>
      <c r="AU531" s="226" t="s">
        <v>83</v>
      </c>
      <c r="AV531" s="12" t="s">
        <v>83</v>
      </c>
      <c r="AW531" s="12" t="s">
        <v>36</v>
      </c>
      <c r="AX531" s="12" t="s">
        <v>73</v>
      </c>
      <c r="AY531" s="226" t="s">
        <v>131</v>
      </c>
    </row>
    <row r="532" spans="2:65" s="1" customFormat="1" ht="25.5" customHeight="1" x14ac:dyDescent="0.3">
      <c r="B532" s="40"/>
      <c r="C532" s="191" t="s">
        <v>472</v>
      </c>
      <c r="D532" s="191" t="s">
        <v>134</v>
      </c>
      <c r="E532" s="192" t="s">
        <v>743</v>
      </c>
      <c r="F532" s="193" t="s">
        <v>744</v>
      </c>
      <c r="G532" s="194" t="s">
        <v>146</v>
      </c>
      <c r="H532" s="195">
        <v>6.0419999999999998</v>
      </c>
      <c r="I532" s="196"/>
      <c r="J532" s="197">
        <f>ROUND(I532*H532,2)</f>
        <v>0</v>
      </c>
      <c r="K532" s="193" t="s">
        <v>147</v>
      </c>
      <c r="L532" s="60"/>
      <c r="M532" s="198" t="s">
        <v>23</v>
      </c>
      <c r="N532" s="199" t="s">
        <v>44</v>
      </c>
      <c r="O532" s="41"/>
      <c r="P532" s="200">
        <f>O532*H532</f>
        <v>0</v>
      </c>
      <c r="Q532" s="200">
        <v>2.7E-4</v>
      </c>
      <c r="R532" s="200">
        <f>Q532*H532</f>
        <v>1.63134E-3</v>
      </c>
      <c r="S532" s="200">
        <v>0</v>
      </c>
      <c r="T532" s="201">
        <f>S532*H532</f>
        <v>0</v>
      </c>
      <c r="AR532" s="23" t="s">
        <v>206</v>
      </c>
      <c r="AT532" s="23" t="s">
        <v>134</v>
      </c>
      <c r="AU532" s="23" t="s">
        <v>83</v>
      </c>
      <c r="AY532" s="23" t="s">
        <v>131</v>
      </c>
      <c r="BE532" s="202">
        <f>IF(N532="základní",J532,0)</f>
        <v>0</v>
      </c>
      <c r="BF532" s="202">
        <f>IF(N532="snížená",J532,0)</f>
        <v>0</v>
      </c>
      <c r="BG532" s="202">
        <f>IF(N532="zákl. přenesená",J532,0)</f>
        <v>0</v>
      </c>
      <c r="BH532" s="202">
        <f>IF(N532="sníž. přenesená",J532,0)</f>
        <v>0</v>
      </c>
      <c r="BI532" s="202">
        <f>IF(N532="nulová",J532,0)</f>
        <v>0</v>
      </c>
      <c r="BJ532" s="23" t="s">
        <v>81</v>
      </c>
      <c r="BK532" s="202">
        <f>ROUND(I532*H532,2)</f>
        <v>0</v>
      </c>
      <c r="BL532" s="23" t="s">
        <v>206</v>
      </c>
      <c r="BM532" s="23" t="s">
        <v>745</v>
      </c>
    </row>
    <row r="533" spans="2:65" s="1" customFormat="1" ht="24" x14ac:dyDescent="0.3">
      <c r="B533" s="40"/>
      <c r="C533" s="62"/>
      <c r="D533" s="203" t="s">
        <v>139</v>
      </c>
      <c r="E533" s="62"/>
      <c r="F533" s="204" t="s">
        <v>746</v>
      </c>
      <c r="G533" s="62"/>
      <c r="H533" s="62"/>
      <c r="I533" s="162"/>
      <c r="J533" s="62"/>
      <c r="K533" s="62"/>
      <c r="L533" s="60"/>
      <c r="M533" s="205"/>
      <c r="N533" s="41"/>
      <c r="O533" s="41"/>
      <c r="P533" s="41"/>
      <c r="Q533" s="41"/>
      <c r="R533" s="41"/>
      <c r="S533" s="41"/>
      <c r="T533" s="77"/>
      <c r="AT533" s="23" t="s">
        <v>139</v>
      </c>
      <c r="AU533" s="23" t="s">
        <v>83</v>
      </c>
    </row>
    <row r="534" spans="2:65" s="12" customFormat="1" x14ac:dyDescent="0.3">
      <c r="B534" s="216"/>
      <c r="C534" s="217"/>
      <c r="D534" s="203" t="s">
        <v>140</v>
      </c>
      <c r="E534" s="218" t="s">
        <v>23</v>
      </c>
      <c r="F534" s="219" t="s">
        <v>747</v>
      </c>
      <c r="G534" s="217"/>
      <c r="H534" s="220">
        <v>6.0419999999999998</v>
      </c>
      <c r="I534" s="221"/>
      <c r="J534" s="217"/>
      <c r="K534" s="217"/>
      <c r="L534" s="222"/>
      <c r="M534" s="223"/>
      <c r="N534" s="224"/>
      <c r="O534" s="224"/>
      <c r="P534" s="224"/>
      <c r="Q534" s="224"/>
      <c r="R534" s="224"/>
      <c r="S534" s="224"/>
      <c r="T534" s="225"/>
      <c r="AT534" s="226" t="s">
        <v>140</v>
      </c>
      <c r="AU534" s="226" t="s">
        <v>83</v>
      </c>
      <c r="AV534" s="12" t="s">
        <v>83</v>
      </c>
      <c r="AW534" s="12" t="s">
        <v>36</v>
      </c>
      <c r="AX534" s="12" t="s">
        <v>73</v>
      </c>
      <c r="AY534" s="226" t="s">
        <v>131</v>
      </c>
    </row>
    <row r="535" spans="2:65" s="13" customFormat="1" x14ac:dyDescent="0.3">
      <c r="B535" s="227"/>
      <c r="C535" s="228"/>
      <c r="D535" s="203" t="s">
        <v>140</v>
      </c>
      <c r="E535" s="229" t="s">
        <v>23</v>
      </c>
      <c r="F535" s="230" t="s">
        <v>208</v>
      </c>
      <c r="G535" s="228"/>
      <c r="H535" s="231">
        <v>6.0419999999999998</v>
      </c>
      <c r="I535" s="232"/>
      <c r="J535" s="228"/>
      <c r="K535" s="228"/>
      <c r="L535" s="233"/>
      <c r="M535" s="234"/>
      <c r="N535" s="235"/>
      <c r="O535" s="235"/>
      <c r="P535" s="235"/>
      <c r="Q535" s="235"/>
      <c r="R535" s="235"/>
      <c r="S535" s="235"/>
      <c r="T535" s="236"/>
      <c r="AT535" s="237" t="s">
        <v>140</v>
      </c>
      <c r="AU535" s="237" t="s">
        <v>83</v>
      </c>
      <c r="AV535" s="13" t="s">
        <v>138</v>
      </c>
      <c r="AW535" s="13" t="s">
        <v>36</v>
      </c>
      <c r="AX535" s="13" t="s">
        <v>81</v>
      </c>
      <c r="AY535" s="237" t="s">
        <v>131</v>
      </c>
    </row>
    <row r="536" spans="2:65" s="1" customFormat="1" ht="51" customHeight="1" x14ac:dyDescent="0.3">
      <c r="B536" s="40"/>
      <c r="C536" s="238" t="s">
        <v>16</v>
      </c>
      <c r="D536" s="238" t="s">
        <v>210</v>
      </c>
      <c r="E536" s="239" t="s">
        <v>748</v>
      </c>
      <c r="F536" s="240" t="s">
        <v>749</v>
      </c>
      <c r="G536" s="241" t="s">
        <v>454</v>
      </c>
      <c r="H536" s="242">
        <v>1</v>
      </c>
      <c r="I536" s="243"/>
      <c r="J536" s="244">
        <f>ROUND(I536*H536,2)</f>
        <v>0</v>
      </c>
      <c r="K536" s="240" t="s">
        <v>23</v>
      </c>
      <c r="L536" s="245"/>
      <c r="M536" s="246" t="s">
        <v>23</v>
      </c>
      <c r="N536" s="247" t="s">
        <v>44</v>
      </c>
      <c r="O536" s="41"/>
      <c r="P536" s="200">
        <f>O536*H536</f>
        <v>0</v>
      </c>
      <c r="Q536" s="200">
        <v>0</v>
      </c>
      <c r="R536" s="200">
        <f>Q536*H536</f>
        <v>0</v>
      </c>
      <c r="S536" s="200">
        <v>0</v>
      </c>
      <c r="T536" s="201">
        <f>S536*H536</f>
        <v>0</v>
      </c>
      <c r="AR536" s="23" t="s">
        <v>262</v>
      </c>
      <c r="AT536" s="23" t="s">
        <v>210</v>
      </c>
      <c r="AU536" s="23" t="s">
        <v>83</v>
      </c>
      <c r="AY536" s="23" t="s">
        <v>131</v>
      </c>
      <c r="BE536" s="202">
        <f>IF(N536="základní",J536,0)</f>
        <v>0</v>
      </c>
      <c r="BF536" s="202">
        <f>IF(N536="snížená",J536,0)</f>
        <v>0</v>
      </c>
      <c r="BG536" s="202">
        <f>IF(N536="zákl. přenesená",J536,0)</f>
        <v>0</v>
      </c>
      <c r="BH536" s="202">
        <f>IF(N536="sníž. přenesená",J536,0)</f>
        <v>0</v>
      </c>
      <c r="BI536" s="202">
        <f>IF(N536="nulová",J536,0)</f>
        <v>0</v>
      </c>
      <c r="BJ536" s="23" t="s">
        <v>81</v>
      </c>
      <c r="BK536" s="202">
        <f>ROUND(I536*H536,2)</f>
        <v>0</v>
      </c>
      <c r="BL536" s="23" t="s">
        <v>206</v>
      </c>
      <c r="BM536" s="23" t="s">
        <v>750</v>
      </c>
    </row>
    <row r="537" spans="2:65" s="1" customFormat="1" ht="36" x14ac:dyDescent="0.3">
      <c r="B537" s="40"/>
      <c r="C537" s="62"/>
      <c r="D537" s="203" t="s">
        <v>139</v>
      </c>
      <c r="E537" s="62"/>
      <c r="F537" s="204" t="s">
        <v>749</v>
      </c>
      <c r="G537" s="62"/>
      <c r="H537" s="62"/>
      <c r="I537" s="162"/>
      <c r="J537" s="62"/>
      <c r="K537" s="62"/>
      <c r="L537" s="60"/>
      <c r="M537" s="205"/>
      <c r="N537" s="41"/>
      <c r="O537" s="41"/>
      <c r="P537" s="41"/>
      <c r="Q537" s="41"/>
      <c r="R537" s="41"/>
      <c r="S537" s="41"/>
      <c r="T537" s="77"/>
      <c r="AT537" s="23" t="s">
        <v>139</v>
      </c>
      <c r="AU537" s="23" t="s">
        <v>83</v>
      </c>
    </row>
    <row r="538" spans="2:65" s="1" customFormat="1" ht="96" x14ac:dyDescent="0.3">
      <c r="B538" s="40"/>
      <c r="C538" s="62"/>
      <c r="D538" s="203" t="s">
        <v>751</v>
      </c>
      <c r="E538" s="62"/>
      <c r="F538" s="249" t="s">
        <v>752</v>
      </c>
      <c r="G538" s="62"/>
      <c r="H538" s="62"/>
      <c r="I538" s="162"/>
      <c r="J538" s="62"/>
      <c r="K538" s="62"/>
      <c r="L538" s="60"/>
      <c r="M538" s="205"/>
      <c r="N538" s="41"/>
      <c r="O538" s="41"/>
      <c r="P538" s="41"/>
      <c r="Q538" s="41"/>
      <c r="R538" s="41"/>
      <c r="S538" s="41"/>
      <c r="T538" s="77"/>
      <c r="AT538" s="23" t="s">
        <v>751</v>
      </c>
      <c r="AU538" s="23" t="s">
        <v>83</v>
      </c>
    </row>
    <row r="539" spans="2:65" s="12" customFormat="1" x14ac:dyDescent="0.3">
      <c r="B539" s="216"/>
      <c r="C539" s="217"/>
      <c r="D539" s="203" t="s">
        <v>140</v>
      </c>
      <c r="E539" s="218" t="s">
        <v>23</v>
      </c>
      <c r="F539" s="219" t="s">
        <v>753</v>
      </c>
      <c r="G539" s="217"/>
      <c r="H539" s="220">
        <v>1</v>
      </c>
      <c r="I539" s="221"/>
      <c r="J539" s="217"/>
      <c r="K539" s="217"/>
      <c r="L539" s="222"/>
      <c r="M539" s="223"/>
      <c r="N539" s="224"/>
      <c r="O539" s="224"/>
      <c r="P539" s="224"/>
      <c r="Q539" s="224"/>
      <c r="R539" s="224"/>
      <c r="S539" s="224"/>
      <c r="T539" s="225"/>
      <c r="AT539" s="226" t="s">
        <v>140</v>
      </c>
      <c r="AU539" s="226" t="s">
        <v>83</v>
      </c>
      <c r="AV539" s="12" t="s">
        <v>83</v>
      </c>
      <c r="AW539" s="12" t="s">
        <v>36</v>
      </c>
      <c r="AX539" s="12" t="s">
        <v>73</v>
      </c>
      <c r="AY539" s="226" t="s">
        <v>131</v>
      </c>
    </row>
    <row r="540" spans="2:65" s="1" customFormat="1" ht="25.5" customHeight="1" x14ac:dyDescent="0.3">
      <c r="B540" s="40"/>
      <c r="C540" s="191" t="s">
        <v>478</v>
      </c>
      <c r="D540" s="191" t="s">
        <v>134</v>
      </c>
      <c r="E540" s="192" t="s">
        <v>754</v>
      </c>
      <c r="F540" s="193" t="s">
        <v>755</v>
      </c>
      <c r="G540" s="194" t="s">
        <v>146</v>
      </c>
      <c r="H540" s="195">
        <v>6.95</v>
      </c>
      <c r="I540" s="196"/>
      <c r="J540" s="197">
        <f>ROUND(I540*H540,2)</f>
        <v>0</v>
      </c>
      <c r="K540" s="193" t="s">
        <v>147</v>
      </c>
      <c r="L540" s="60"/>
      <c r="M540" s="198" t="s">
        <v>23</v>
      </c>
      <c r="N540" s="199" t="s">
        <v>44</v>
      </c>
      <c r="O540" s="41"/>
      <c r="P540" s="200">
        <f>O540*H540</f>
        <v>0</v>
      </c>
      <c r="Q540" s="200">
        <v>2.5999999999999998E-4</v>
      </c>
      <c r="R540" s="200">
        <f>Q540*H540</f>
        <v>1.8069999999999998E-3</v>
      </c>
      <c r="S540" s="200">
        <v>0</v>
      </c>
      <c r="T540" s="201">
        <f>S540*H540</f>
        <v>0</v>
      </c>
      <c r="AR540" s="23" t="s">
        <v>206</v>
      </c>
      <c r="AT540" s="23" t="s">
        <v>134</v>
      </c>
      <c r="AU540" s="23" t="s">
        <v>83</v>
      </c>
      <c r="AY540" s="23" t="s">
        <v>131</v>
      </c>
      <c r="BE540" s="202">
        <f>IF(N540="základní",J540,0)</f>
        <v>0</v>
      </c>
      <c r="BF540" s="202">
        <f>IF(N540="snížená",J540,0)</f>
        <v>0</v>
      </c>
      <c r="BG540" s="202">
        <f>IF(N540="zákl. přenesená",J540,0)</f>
        <v>0</v>
      </c>
      <c r="BH540" s="202">
        <f>IF(N540="sníž. přenesená",J540,0)</f>
        <v>0</v>
      </c>
      <c r="BI540" s="202">
        <f>IF(N540="nulová",J540,0)</f>
        <v>0</v>
      </c>
      <c r="BJ540" s="23" t="s">
        <v>81</v>
      </c>
      <c r="BK540" s="202">
        <f>ROUND(I540*H540,2)</f>
        <v>0</v>
      </c>
      <c r="BL540" s="23" t="s">
        <v>206</v>
      </c>
      <c r="BM540" s="23" t="s">
        <v>756</v>
      </c>
    </row>
    <row r="541" spans="2:65" s="1" customFormat="1" ht="24" x14ac:dyDescent="0.3">
      <c r="B541" s="40"/>
      <c r="C541" s="62"/>
      <c r="D541" s="203" t="s">
        <v>139</v>
      </c>
      <c r="E541" s="62"/>
      <c r="F541" s="204" t="s">
        <v>757</v>
      </c>
      <c r="G541" s="62"/>
      <c r="H541" s="62"/>
      <c r="I541" s="162"/>
      <c r="J541" s="62"/>
      <c r="K541" s="62"/>
      <c r="L541" s="60"/>
      <c r="M541" s="205"/>
      <c r="N541" s="41"/>
      <c r="O541" s="41"/>
      <c r="P541" s="41"/>
      <c r="Q541" s="41"/>
      <c r="R541" s="41"/>
      <c r="S541" s="41"/>
      <c r="T541" s="77"/>
      <c r="AT541" s="23" t="s">
        <v>139</v>
      </c>
      <c r="AU541" s="23" t="s">
        <v>83</v>
      </c>
    </row>
    <row r="542" spans="2:65" s="12" customFormat="1" x14ac:dyDescent="0.3">
      <c r="B542" s="216"/>
      <c r="C542" s="217"/>
      <c r="D542" s="203" t="s">
        <v>140</v>
      </c>
      <c r="E542" s="218" t="s">
        <v>23</v>
      </c>
      <c r="F542" s="219" t="s">
        <v>758</v>
      </c>
      <c r="G542" s="217"/>
      <c r="H542" s="220">
        <v>6.95</v>
      </c>
      <c r="I542" s="221"/>
      <c r="J542" s="217"/>
      <c r="K542" s="217"/>
      <c r="L542" s="222"/>
      <c r="M542" s="223"/>
      <c r="N542" s="224"/>
      <c r="O542" s="224"/>
      <c r="P542" s="224"/>
      <c r="Q542" s="224"/>
      <c r="R542" s="224"/>
      <c r="S542" s="224"/>
      <c r="T542" s="225"/>
      <c r="AT542" s="226" t="s">
        <v>140</v>
      </c>
      <c r="AU542" s="226" t="s">
        <v>83</v>
      </c>
      <c r="AV542" s="12" t="s">
        <v>83</v>
      </c>
      <c r="AW542" s="12" t="s">
        <v>36</v>
      </c>
      <c r="AX542" s="12" t="s">
        <v>73</v>
      </c>
      <c r="AY542" s="226" t="s">
        <v>131</v>
      </c>
    </row>
    <row r="543" spans="2:65" s="13" customFormat="1" x14ac:dyDescent="0.3">
      <c r="B543" s="227"/>
      <c r="C543" s="228"/>
      <c r="D543" s="203" t="s">
        <v>140</v>
      </c>
      <c r="E543" s="229" t="s">
        <v>23</v>
      </c>
      <c r="F543" s="230" t="s">
        <v>208</v>
      </c>
      <c r="G543" s="228"/>
      <c r="H543" s="231">
        <v>6.95</v>
      </c>
      <c r="I543" s="232"/>
      <c r="J543" s="228"/>
      <c r="K543" s="228"/>
      <c r="L543" s="233"/>
      <c r="M543" s="234"/>
      <c r="N543" s="235"/>
      <c r="O543" s="235"/>
      <c r="P543" s="235"/>
      <c r="Q543" s="235"/>
      <c r="R543" s="235"/>
      <c r="S543" s="235"/>
      <c r="T543" s="236"/>
      <c r="AT543" s="237" t="s">
        <v>140</v>
      </c>
      <c r="AU543" s="237" t="s">
        <v>83</v>
      </c>
      <c r="AV543" s="13" t="s">
        <v>138</v>
      </c>
      <c r="AW543" s="13" t="s">
        <v>36</v>
      </c>
      <c r="AX543" s="13" t="s">
        <v>81</v>
      </c>
      <c r="AY543" s="237" t="s">
        <v>131</v>
      </c>
    </row>
    <row r="544" spans="2:65" s="1" customFormat="1" ht="51" customHeight="1" x14ac:dyDescent="0.3">
      <c r="B544" s="40"/>
      <c r="C544" s="238" t="s">
        <v>759</v>
      </c>
      <c r="D544" s="238" t="s">
        <v>210</v>
      </c>
      <c r="E544" s="239" t="s">
        <v>760</v>
      </c>
      <c r="F544" s="240" t="s">
        <v>761</v>
      </c>
      <c r="G544" s="241" t="s">
        <v>454</v>
      </c>
      <c r="H544" s="242">
        <v>3</v>
      </c>
      <c r="I544" s="243"/>
      <c r="J544" s="244">
        <f>ROUND(I544*H544,2)</f>
        <v>0</v>
      </c>
      <c r="K544" s="240" t="s">
        <v>23</v>
      </c>
      <c r="L544" s="245"/>
      <c r="M544" s="246" t="s">
        <v>23</v>
      </c>
      <c r="N544" s="247" t="s">
        <v>44</v>
      </c>
      <c r="O544" s="41"/>
      <c r="P544" s="200">
        <f>O544*H544</f>
        <v>0</v>
      </c>
      <c r="Q544" s="200">
        <v>0</v>
      </c>
      <c r="R544" s="200">
        <f>Q544*H544</f>
        <v>0</v>
      </c>
      <c r="S544" s="200">
        <v>0</v>
      </c>
      <c r="T544" s="201">
        <f>S544*H544</f>
        <v>0</v>
      </c>
      <c r="AR544" s="23" t="s">
        <v>262</v>
      </c>
      <c r="AT544" s="23" t="s">
        <v>210</v>
      </c>
      <c r="AU544" s="23" t="s">
        <v>83</v>
      </c>
      <c r="AY544" s="23" t="s">
        <v>131</v>
      </c>
      <c r="BE544" s="202">
        <f>IF(N544="základní",J544,0)</f>
        <v>0</v>
      </c>
      <c r="BF544" s="202">
        <f>IF(N544="snížená",J544,0)</f>
        <v>0</v>
      </c>
      <c r="BG544" s="202">
        <f>IF(N544="zákl. přenesená",J544,0)</f>
        <v>0</v>
      </c>
      <c r="BH544" s="202">
        <f>IF(N544="sníž. přenesená",J544,0)</f>
        <v>0</v>
      </c>
      <c r="BI544" s="202">
        <f>IF(N544="nulová",J544,0)</f>
        <v>0</v>
      </c>
      <c r="BJ544" s="23" t="s">
        <v>81</v>
      </c>
      <c r="BK544" s="202">
        <f>ROUND(I544*H544,2)</f>
        <v>0</v>
      </c>
      <c r="BL544" s="23" t="s">
        <v>206</v>
      </c>
      <c r="BM544" s="23" t="s">
        <v>762</v>
      </c>
    </row>
    <row r="545" spans="2:65" s="1" customFormat="1" ht="36" x14ac:dyDescent="0.3">
      <c r="B545" s="40"/>
      <c r="C545" s="62"/>
      <c r="D545" s="203" t="s">
        <v>139</v>
      </c>
      <c r="E545" s="62"/>
      <c r="F545" s="204" t="s">
        <v>761</v>
      </c>
      <c r="G545" s="62"/>
      <c r="H545" s="62"/>
      <c r="I545" s="162"/>
      <c r="J545" s="62"/>
      <c r="K545" s="62"/>
      <c r="L545" s="60"/>
      <c r="M545" s="205"/>
      <c r="N545" s="41"/>
      <c r="O545" s="41"/>
      <c r="P545" s="41"/>
      <c r="Q545" s="41"/>
      <c r="R545" s="41"/>
      <c r="S545" s="41"/>
      <c r="T545" s="77"/>
      <c r="AT545" s="23" t="s">
        <v>139</v>
      </c>
      <c r="AU545" s="23" t="s">
        <v>83</v>
      </c>
    </row>
    <row r="546" spans="2:65" s="1" customFormat="1" ht="156" x14ac:dyDescent="0.3">
      <c r="B546" s="40"/>
      <c r="C546" s="62"/>
      <c r="D546" s="203" t="s">
        <v>751</v>
      </c>
      <c r="E546" s="62"/>
      <c r="F546" s="249" t="s">
        <v>763</v>
      </c>
      <c r="G546" s="62"/>
      <c r="H546" s="62"/>
      <c r="I546" s="162"/>
      <c r="J546" s="62"/>
      <c r="K546" s="62"/>
      <c r="L546" s="60"/>
      <c r="M546" s="205"/>
      <c r="N546" s="41"/>
      <c r="O546" s="41"/>
      <c r="P546" s="41"/>
      <c r="Q546" s="41"/>
      <c r="R546" s="41"/>
      <c r="S546" s="41"/>
      <c r="T546" s="77"/>
      <c r="AT546" s="23" t="s">
        <v>751</v>
      </c>
      <c r="AU546" s="23" t="s">
        <v>83</v>
      </c>
    </row>
    <row r="547" spans="2:65" s="12" customFormat="1" x14ac:dyDescent="0.3">
      <c r="B547" s="216"/>
      <c r="C547" s="217"/>
      <c r="D547" s="203" t="s">
        <v>140</v>
      </c>
      <c r="E547" s="218" t="s">
        <v>23</v>
      </c>
      <c r="F547" s="219" t="s">
        <v>764</v>
      </c>
      <c r="G547" s="217"/>
      <c r="H547" s="220">
        <v>3</v>
      </c>
      <c r="I547" s="221"/>
      <c r="J547" s="217"/>
      <c r="K547" s="217"/>
      <c r="L547" s="222"/>
      <c r="M547" s="223"/>
      <c r="N547" s="224"/>
      <c r="O547" s="224"/>
      <c r="P547" s="224"/>
      <c r="Q547" s="224"/>
      <c r="R547" s="224"/>
      <c r="S547" s="224"/>
      <c r="T547" s="225"/>
      <c r="AT547" s="226" t="s">
        <v>140</v>
      </c>
      <c r="AU547" s="226" t="s">
        <v>83</v>
      </c>
      <c r="AV547" s="12" t="s">
        <v>83</v>
      </c>
      <c r="AW547" s="12" t="s">
        <v>36</v>
      </c>
      <c r="AX547" s="12" t="s">
        <v>73</v>
      </c>
      <c r="AY547" s="226" t="s">
        <v>131</v>
      </c>
    </row>
    <row r="548" spans="2:65" s="1" customFormat="1" ht="25.5" customHeight="1" x14ac:dyDescent="0.3">
      <c r="B548" s="40"/>
      <c r="C548" s="191" t="s">
        <v>485</v>
      </c>
      <c r="D548" s="191" t="s">
        <v>134</v>
      </c>
      <c r="E548" s="192" t="s">
        <v>765</v>
      </c>
      <c r="F548" s="193" t="s">
        <v>766</v>
      </c>
      <c r="G548" s="194" t="s">
        <v>146</v>
      </c>
      <c r="H548" s="195">
        <v>175.52199999999999</v>
      </c>
      <c r="I548" s="196"/>
      <c r="J548" s="197">
        <f>ROUND(I548*H548,2)</f>
        <v>0</v>
      </c>
      <c r="K548" s="193" t="s">
        <v>147</v>
      </c>
      <c r="L548" s="60"/>
      <c r="M548" s="198" t="s">
        <v>23</v>
      </c>
      <c r="N548" s="199" t="s">
        <v>44</v>
      </c>
      <c r="O548" s="41"/>
      <c r="P548" s="200">
        <f>O548*H548</f>
        <v>0</v>
      </c>
      <c r="Q548" s="200">
        <v>2.7E-4</v>
      </c>
      <c r="R548" s="200">
        <f>Q548*H548</f>
        <v>4.7390939999999999E-2</v>
      </c>
      <c r="S548" s="200">
        <v>0</v>
      </c>
      <c r="T548" s="201">
        <f>S548*H548</f>
        <v>0</v>
      </c>
      <c r="AR548" s="23" t="s">
        <v>206</v>
      </c>
      <c r="AT548" s="23" t="s">
        <v>134</v>
      </c>
      <c r="AU548" s="23" t="s">
        <v>83</v>
      </c>
      <c r="AY548" s="23" t="s">
        <v>131</v>
      </c>
      <c r="BE548" s="202">
        <f>IF(N548="základní",J548,0)</f>
        <v>0</v>
      </c>
      <c r="BF548" s="202">
        <f>IF(N548="snížená",J548,0)</f>
        <v>0</v>
      </c>
      <c r="BG548" s="202">
        <f>IF(N548="zákl. přenesená",J548,0)</f>
        <v>0</v>
      </c>
      <c r="BH548" s="202">
        <f>IF(N548="sníž. přenesená",J548,0)</f>
        <v>0</v>
      </c>
      <c r="BI548" s="202">
        <f>IF(N548="nulová",J548,0)</f>
        <v>0</v>
      </c>
      <c r="BJ548" s="23" t="s">
        <v>81</v>
      </c>
      <c r="BK548" s="202">
        <f>ROUND(I548*H548,2)</f>
        <v>0</v>
      </c>
      <c r="BL548" s="23" t="s">
        <v>206</v>
      </c>
      <c r="BM548" s="23" t="s">
        <v>767</v>
      </c>
    </row>
    <row r="549" spans="2:65" s="1" customFormat="1" ht="24" x14ac:dyDescent="0.3">
      <c r="B549" s="40"/>
      <c r="C549" s="62"/>
      <c r="D549" s="203" t="s">
        <v>139</v>
      </c>
      <c r="E549" s="62"/>
      <c r="F549" s="204" t="s">
        <v>768</v>
      </c>
      <c r="G549" s="62"/>
      <c r="H549" s="62"/>
      <c r="I549" s="162"/>
      <c r="J549" s="62"/>
      <c r="K549" s="62"/>
      <c r="L549" s="60"/>
      <c r="M549" s="205"/>
      <c r="N549" s="41"/>
      <c r="O549" s="41"/>
      <c r="P549" s="41"/>
      <c r="Q549" s="41"/>
      <c r="R549" s="41"/>
      <c r="S549" s="41"/>
      <c r="T549" s="77"/>
      <c r="AT549" s="23" t="s">
        <v>139</v>
      </c>
      <c r="AU549" s="23" t="s">
        <v>83</v>
      </c>
    </row>
    <row r="550" spans="2:65" s="12" customFormat="1" x14ac:dyDescent="0.3">
      <c r="B550" s="216"/>
      <c r="C550" s="217"/>
      <c r="D550" s="203" t="s">
        <v>140</v>
      </c>
      <c r="E550" s="218" t="s">
        <v>23</v>
      </c>
      <c r="F550" s="219" t="s">
        <v>769</v>
      </c>
      <c r="G550" s="217"/>
      <c r="H550" s="220">
        <v>18.507999999999999</v>
      </c>
      <c r="I550" s="221"/>
      <c r="J550" s="217"/>
      <c r="K550" s="217"/>
      <c r="L550" s="222"/>
      <c r="M550" s="223"/>
      <c r="N550" s="224"/>
      <c r="O550" s="224"/>
      <c r="P550" s="224"/>
      <c r="Q550" s="224"/>
      <c r="R550" s="224"/>
      <c r="S550" s="224"/>
      <c r="T550" s="225"/>
      <c r="AT550" s="226" t="s">
        <v>140</v>
      </c>
      <c r="AU550" s="226" t="s">
        <v>83</v>
      </c>
      <c r="AV550" s="12" t="s">
        <v>83</v>
      </c>
      <c r="AW550" s="12" t="s">
        <v>36</v>
      </c>
      <c r="AX550" s="12" t="s">
        <v>73</v>
      </c>
      <c r="AY550" s="226" t="s">
        <v>131</v>
      </c>
    </row>
    <row r="551" spans="2:65" s="12" customFormat="1" x14ac:dyDescent="0.3">
      <c r="B551" s="216"/>
      <c r="C551" s="217"/>
      <c r="D551" s="203" t="s">
        <v>140</v>
      </c>
      <c r="E551" s="218" t="s">
        <v>23</v>
      </c>
      <c r="F551" s="219" t="s">
        <v>770</v>
      </c>
      <c r="G551" s="217"/>
      <c r="H551" s="220">
        <v>42.313000000000002</v>
      </c>
      <c r="I551" s="221"/>
      <c r="J551" s="217"/>
      <c r="K551" s="217"/>
      <c r="L551" s="222"/>
      <c r="M551" s="223"/>
      <c r="N551" s="224"/>
      <c r="O551" s="224"/>
      <c r="P551" s="224"/>
      <c r="Q551" s="224"/>
      <c r="R551" s="224"/>
      <c r="S551" s="224"/>
      <c r="T551" s="225"/>
      <c r="AT551" s="226" t="s">
        <v>140</v>
      </c>
      <c r="AU551" s="226" t="s">
        <v>83</v>
      </c>
      <c r="AV551" s="12" t="s">
        <v>83</v>
      </c>
      <c r="AW551" s="12" t="s">
        <v>36</v>
      </c>
      <c r="AX551" s="12" t="s">
        <v>73</v>
      </c>
      <c r="AY551" s="226" t="s">
        <v>131</v>
      </c>
    </row>
    <row r="552" spans="2:65" s="12" customFormat="1" x14ac:dyDescent="0.3">
      <c r="B552" s="216"/>
      <c r="C552" s="217"/>
      <c r="D552" s="203" t="s">
        <v>140</v>
      </c>
      <c r="E552" s="218" t="s">
        <v>23</v>
      </c>
      <c r="F552" s="219" t="s">
        <v>771</v>
      </c>
      <c r="G552" s="217"/>
      <c r="H552" s="220">
        <v>42.826000000000001</v>
      </c>
      <c r="I552" s="221"/>
      <c r="J552" s="217"/>
      <c r="K552" s="217"/>
      <c r="L552" s="222"/>
      <c r="M552" s="223"/>
      <c r="N552" s="224"/>
      <c r="O552" s="224"/>
      <c r="P552" s="224"/>
      <c r="Q552" s="224"/>
      <c r="R552" s="224"/>
      <c r="S552" s="224"/>
      <c r="T552" s="225"/>
      <c r="AT552" s="226" t="s">
        <v>140</v>
      </c>
      <c r="AU552" s="226" t="s">
        <v>83</v>
      </c>
      <c r="AV552" s="12" t="s">
        <v>83</v>
      </c>
      <c r="AW552" s="12" t="s">
        <v>36</v>
      </c>
      <c r="AX552" s="12" t="s">
        <v>73</v>
      </c>
      <c r="AY552" s="226" t="s">
        <v>131</v>
      </c>
    </row>
    <row r="553" spans="2:65" s="12" customFormat="1" x14ac:dyDescent="0.3">
      <c r="B553" s="216"/>
      <c r="C553" s="217"/>
      <c r="D553" s="203" t="s">
        <v>140</v>
      </c>
      <c r="E553" s="218" t="s">
        <v>23</v>
      </c>
      <c r="F553" s="219" t="s">
        <v>772</v>
      </c>
      <c r="G553" s="217"/>
      <c r="H553" s="220">
        <v>18.547000000000001</v>
      </c>
      <c r="I553" s="221"/>
      <c r="J553" s="217"/>
      <c r="K553" s="217"/>
      <c r="L553" s="222"/>
      <c r="M553" s="223"/>
      <c r="N553" s="224"/>
      <c r="O553" s="224"/>
      <c r="P553" s="224"/>
      <c r="Q553" s="224"/>
      <c r="R553" s="224"/>
      <c r="S553" s="224"/>
      <c r="T553" s="225"/>
      <c r="AT553" s="226" t="s">
        <v>140</v>
      </c>
      <c r="AU553" s="226" t="s">
        <v>83</v>
      </c>
      <c r="AV553" s="12" t="s">
        <v>83</v>
      </c>
      <c r="AW553" s="12" t="s">
        <v>36</v>
      </c>
      <c r="AX553" s="12" t="s">
        <v>73</v>
      </c>
      <c r="AY553" s="226" t="s">
        <v>131</v>
      </c>
    </row>
    <row r="554" spans="2:65" s="12" customFormat="1" x14ac:dyDescent="0.3">
      <c r="B554" s="216"/>
      <c r="C554" s="217"/>
      <c r="D554" s="203" t="s">
        <v>140</v>
      </c>
      <c r="E554" s="218" t="s">
        <v>23</v>
      </c>
      <c r="F554" s="219" t="s">
        <v>773</v>
      </c>
      <c r="G554" s="217"/>
      <c r="H554" s="220">
        <v>34.625999999999998</v>
      </c>
      <c r="I554" s="221"/>
      <c r="J554" s="217"/>
      <c r="K554" s="217"/>
      <c r="L554" s="222"/>
      <c r="M554" s="223"/>
      <c r="N554" s="224"/>
      <c r="O554" s="224"/>
      <c r="P554" s="224"/>
      <c r="Q554" s="224"/>
      <c r="R554" s="224"/>
      <c r="S554" s="224"/>
      <c r="T554" s="225"/>
      <c r="AT554" s="226" t="s">
        <v>140</v>
      </c>
      <c r="AU554" s="226" t="s">
        <v>83</v>
      </c>
      <c r="AV554" s="12" t="s">
        <v>83</v>
      </c>
      <c r="AW554" s="12" t="s">
        <v>36</v>
      </c>
      <c r="AX554" s="12" t="s">
        <v>73</v>
      </c>
      <c r="AY554" s="226" t="s">
        <v>131</v>
      </c>
    </row>
    <row r="555" spans="2:65" s="12" customFormat="1" x14ac:dyDescent="0.3">
      <c r="B555" s="216"/>
      <c r="C555" s="217"/>
      <c r="D555" s="203" t="s">
        <v>140</v>
      </c>
      <c r="E555" s="218" t="s">
        <v>23</v>
      </c>
      <c r="F555" s="219" t="s">
        <v>774</v>
      </c>
      <c r="G555" s="217"/>
      <c r="H555" s="220">
        <v>18.702000000000002</v>
      </c>
      <c r="I555" s="221"/>
      <c r="J555" s="217"/>
      <c r="K555" s="217"/>
      <c r="L555" s="222"/>
      <c r="M555" s="223"/>
      <c r="N555" s="224"/>
      <c r="O555" s="224"/>
      <c r="P555" s="224"/>
      <c r="Q555" s="224"/>
      <c r="R555" s="224"/>
      <c r="S555" s="224"/>
      <c r="T555" s="225"/>
      <c r="AT555" s="226" t="s">
        <v>140</v>
      </c>
      <c r="AU555" s="226" t="s">
        <v>83</v>
      </c>
      <c r="AV555" s="12" t="s">
        <v>83</v>
      </c>
      <c r="AW555" s="12" t="s">
        <v>36</v>
      </c>
      <c r="AX555" s="12" t="s">
        <v>73</v>
      </c>
      <c r="AY555" s="226" t="s">
        <v>131</v>
      </c>
    </row>
    <row r="556" spans="2:65" s="13" customFormat="1" x14ac:dyDescent="0.3">
      <c r="B556" s="227"/>
      <c r="C556" s="228"/>
      <c r="D556" s="203" t="s">
        <v>140</v>
      </c>
      <c r="E556" s="229" t="s">
        <v>23</v>
      </c>
      <c r="F556" s="230" t="s">
        <v>208</v>
      </c>
      <c r="G556" s="228"/>
      <c r="H556" s="231">
        <v>175.52199999999999</v>
      </c>
      <c r="I556" s="232"/>
      <c r="J556" s="228"/>
      <c r="K556" s="228"/>
      <c r="L556" s="233"/>
      <c r="M556" s="234"/>
      <c r="N556" s="235"/>
      <c r="O556" s="235"/>
      <c r="P556" s="235"/>
      <c r="Q556" s="235"/>
      <c r="R556" s="235"/>
      <c r="S556" s="235"/>
      <c r="T556" s="236"/>
      <c r="AT556" s="237" t="s">
        <v>140</v>
      </c>
      <c r="AU556" s="237" t="s">
        <v>83</v>
      </c>
      <c r="AV556" s="13" t="s">
        <v>138</v>
      </c>
      <c r="AW556" s="13" t="s">
        <v>36</v>
      </c>
      <c r="AX556" s="13" t="s">
        <v>81</v>
      </c>
      <c r="AY556" s="237" t="s">
        <v>131</v>
      </c>
    </row>
    <row r="557" spans="2:65" s="1" customFormat="1" ht="51" customHeight="1" x14ac:dyDescent="0.3">
      <c r="B557" s="40"/>
      <c r="C557" s="238" t="s">
        <v>775</v>
      </c>
      <c r="D557" s="238" t="s">
        <v>210</v>
      </c>
      <c r="E557" s="239" t="s">
        <v>776</v>
      </c>
      <c r="F557" s="240" t="s">
        <v>777</v>
      </c>
      <c r="G557" s="241" t="s">
        <v>454</v>
      </c>
      <c r="H557" s="242">
        <v>3</v>
      </c>
      <c r="I557" s="243"/>
      <c r="J557" s="244">
        <f>ROUND(I557*H557,2)</f>
        <v>0</v>
      </c>
      <c r="K557" s="240" t="s">
        <v>23</v>
      </c>
      <c r="L557" s="245"/>
      <c r="M557" s="246" t="s">
        <v>23</v>
      </c>
      <c r="N557" s="247" t="s">
        <v>44</v>
      </c>
      <c r="O557" s="41"/>
      <c r="P557" s="200">
        <f>O557*H557</f>
        <v>0</v>
      </c>
      <c r="Q557" s="200">
        <v>0</v>
      </c>
      <c r="R557" s="200">
        <f>Q557*H557</f>
        <v>0</v>
      </c>
      <c r="S557" s="200">
        <v>0</v>
      </c>
      <c r="T557" s="201">
        <f>S557*H557</f>
        <v>0</v>
      </c>
      <c r="AR557" s="23" t="s">
        <v>262</v>
      </c>
      <c r="AT557" s="23" t="s">
        <v>210</v>
      </c>
      <c r="AU557" s="23" t="s">
        <v>83</v>
      </c>
      <c r="AY557" s="23" t="s">
        <v>131</v>
      </c>
      <c r="BE557" s="202">
        <f>IF(N557="základní",J557,0)</f>
        <v>0</v>
      </c>
      <c r="BF557" s="202">
        <f>IF(N557="snížená",J557,0)</f>
        <v>0</v>
      </c>
      <c r="BG557" s="202">
        <f>IF(N557="zákl. přenesená",J557,0)</f>
        <v>0</v>
      </c>
      <c r="BH557" s="202">
        <f>IF(N557="sníž. přenesená",J557,0)</f>
        <v>0</v>
      </c>
      <c r="BI557" s="202">
        <f>IF(N557="nulová",J557,0)</f>
        <v>0</v>
      </c>
      <c r="BJ557" s="23" t="s">
        <v>81</v>
      </c>
      <c r="BK557" s="202">
        <f>ROUND(I557*H557,2)</f>
        <v>0</v>
      </c>
      <c r="BL557" s="23" t="s">
        <v>206</v>
      </c>
      <c r="BM557" s="23" t="s">
        <v>778</v>
      </c>
    </row>
    <row r="558" spans="2:65" s="1" customFormat="1" ht="36" x14ac:dyDescent="0.3">
      <c r="B558" s="40"/>
      <c r="C558" s="62"/>
      <c r="D558" s="203" t="s">
        <v>139</v>
      </c>
      <c r="E558" s="62"/>
      <c r="F558" s="204" t="s">
        <v>777</v>
      </c>
      <c r="G558" s="62"/>
      <c r="H558" s="62"/>
      <c r="I558" s="162"/>
      <c r="J558" s="62"/>
      <c r="K558" s="62"/>
      <c r="L558" s="60"/>
      <c r="M558" s="205"/>
      <c r="N558" s="41"/>
      <c r="O558" s="41"/>
      <c r="P558" s="41"/>
      <c r="Q558" s="41"/>
      <c r="R558" s="41"/>
      <c r="S558" s="41"/>
      <c r="T558" s="77"/>
      <c r="AT558" s="23" t="s">
        <v>139</v>
      </c>
      <c r="AU558" s="23" t="s">
        <v>83</v>
      </c>
    </row>
    <row r="559" spans="2:65" s="1" customFormat="1" ht="156" x14ac:dyDescent="0.3">
      <c r="B559" s="40"/>
      <c r="C559" s="62"/>
      <c r="D559" s="203" t="s">
        <v>751</v>
      </c>
      <c r="E559" s="62"/>
      <c r="F559" s="249" t="s">
        <v>779</v>
      </c>
      <c r="G559" s="62"/>
      <c r="H559" s="62"/>
      <c r="I559" s="162"/>
      <c r="J559" s="62"/>
      <c r="K559" s="62"/>
      <c r="L559" s="60"/>
      <c r="M559" s="205"/>
      <c r="N559" s="41"/>
      <c r="O559" s="41"/>
      <c r="P559" s="41"/>
      <c r="Q559" s="41"/>
      <c r="R559" s="41"/>
      <c r="S559" s="41"/>
      <c r="T559" s="77"/>
      <c r="AT559" s="23" t="s">
        <v>751</v>
      </c>
      <c r="AU559" s="23" t="s">
        <v>83</v>
      </c>
    </row>
    <row r="560" spans="2:65" s="12" customFormat="1" x14ac:dyDescent="0.3">
      <c r="B560" s="216"/>
      <c r="C560" s="217"/>
      <c r="D560" s="203" t="s">
        <v>140</v>
      </c>
      <c r="E560" s="218" t="s">
        <v>23</v>
      </c>
      <c r="F560" s="219" t="s">
        <v>764</v>
      </c>
      <c r="G560" s="217"/>
      <c r="H560" s="220">
        <v>3</v>
      </c>
      <c r="I560" s="221"/>
      <c r="J560" s="217"/>
      <c r="K560" s="217"/>
      <c r="L560" s="222"/>
      <c r="M560" s="223"/>
      <c r="N560" s="224"/>
      <c r="O560" s="224"/>
      <c r="P560" s="224"/>
      <c r="Q560" s="224"/>
      <c r="R560" s="224"/>
      <c r="S560" s="224"/>
      <c r="T560" s="225"/>
      <c r="AT560" s="226" t="s">
        <v>140</v>
      </c>
      <c r="AU560" s="226" t="s">
        <v>83</v>
      </c>
      <c r="AV560" s="12" t="s">
        <v>83</v>
      </c>
      <c r="AW560" s="12" t="s">
        <v>36</v>
      </c>
      <c r="AX560" s="12" t="s">
        <v>73</v>
      </c>
      <c r="AY560" s="226" t="s">
        <v>131</v>
      </c>
    </row>
    <row r="561" spans="2:65" s="13" customFormat="1" x14ac:dyDescent="0.3">
      <c r="B561" s="227"/>
      <c r="C561" s="228"/>
      <c r="D561" s="203" t="s">
        <v>140</v>
      </c>
      <c r="E561" s="229" t="s">
        <v>23</v>
      </c>
      <c r="F561" s="230" t="s">
        <v>208</v>
      </c>
      <c r="G561" s="228"/>
      <c r="H561" s="231">
        <v>3</v>
      </c>
      <c r="I561" s="232"/>
      <c r="J561" s="228"/>
      <c r="K561" s="228"/>
      <c r="L561" s="233"/>
      <c r="M561" s="234"/>
      <c r="N561" s="235"/>
      <c r="O561" s="235"/>
      <c r="P561" s="235"/>
      <c r="Q561" s="235"/>
      <c r="R561" s="235"/>
      <c r="S561" s="235"/>
      <c r="T561" s="236"/>
      <c r="AT561" s="237" t="s">
        <v>140</v>
      </c>
      <c r="AU561" s="237" t="s">
        <v>83</v>
      </c>
      <c r="AV561" s="13" t="s">
        <v>138</v>
      </c>
      <c r="AW561" s="13" t="s">
        <v>36</v>
      </c>
      <c r="AX561" s="13" t="s">
        <v>81</v>
      </c>
      <c r="AY561" s="237" t="s">
        <v>131</v>
      </c>
    </row>
    <row r="562" spans="2:65" s="1" customFormat="1" ht="51" customHeight="1" x14ac:dyDescent="0.3">
      <c r="B562" s="40"/>
      <c r="C562" s="238" t="s">
        <v>491</v>
      </c>
      <c r="D562" s="238" t="s">
        <v>210</v>
      </c>
      <c r="E562" s="239" t="s">
        <v>780</v>
      </c>
      <c r="F562" s="240" t="s">
        <v>781</v>
      </c>
      <c r="G562" s="241" t="s">
        <v>454</v>
      </c>
      <c r="H562" s="242">
        <v>10</v>
      </c>
      <c r="I562" s="243"/>
      <c r="J562" s="244">
        <f>ROUND(I562*H562,2)</f>
        <v>0</v>
      </c>
      <c r="K562" s="240" t="s">
        <v>23</v>
      </c>
      <c r="L562" s="245"/>
      <c r="M562" s="246" t="s">
        <v>23</v>
      </c>
      <c r="N562" s="247" t="s">
        <v>44</v>
      </c>
      <c r="O562" s="41"/>
      <c r="P562" s="200">
        <f>O562*H562</f>
        <v>0</v>
      </c>
      <c r="Q562" s="200">
        <v>0</v>
      </c>
      <c r="R562" s="200">
        <f>Q562*H562</f>
        <v>0</v>
      </c>
      <c r="S562" s="200">
        <v>0</v>
      </c>
      <c r="T562" s="201">
        <f>S562*H562</f>
        <v>0</v>
      </c>
      <c r="AR562" s="23" t="s">
        <v>262</v>
      </c>
      <c r="AT562" s="23" t="s">
        <v>210</v>
      </c>
      <c r="AU562" s="23" t="s">
        <v>83</v>
      </c>
      <c r="AY562" s="23" t="s">
        <v>131</v>
      </c>
      <c r="BE562" s="202">
        <f>IF(N562="základní",J562,0)</f>
        <v>0</v>
      </c>
      <c r="BF562" s="202">
        <f>IF(N562="snížená",J562,0)</f>
        <v>0</v>
      </c>
      <c r="BG562" s="202">
        <f>IF(N562="zákl. přenesená",J562,0)</f>
        <v>0</v>
      </c>
      <c r="BH562" s="202">
        <f>IF(N562="sníž. přenesená",J562,0)</f>
        <v>0</v>
      </c>
      <c r="BI562" s="202">
        <f>IF(N562="nulová",J562,0)</f>
        <v>0</v>
      </c>
      <c r="BJ562" s="23" t="s">
        <v>81</v>
      </c>
      <c r="BK562" s="202">
        <f>ROUND(I562*H562,2)</f>
        <v>0</v>
      </c>
      <c r="BL562" s="23" t="s">
        <v>206</v>
      </c>
      <c r="BM562" s="23" t="s">
        <v>782</v>
      </c>
    </row>
    <row r="563" spans="2:65" s="1" customFormat="1" ht="36" x14ac:dyDescent="0.3">
      <c r="B563" s="40"/>
      <c r="C563" s="62"/>
      <c r="D563" s="203" t="s">
        <v>139</v>
      </c>
      <c r="E563" s="62"/>
      <c r="F563" s="204" t="s">
        <v>781</v>
      </c>
      <c r="G563" s="62"/>
      <c r="H563" s="62"/>
      <c r="I563" s="162"/>
      <c r="J563" s="62"/>
      <c r="K563" s="62"/>
      <c r="L563" s="60"/>
      <c r="M563" s="205"/>
      <c r="N563" s="41"/>
      <c r="O563" s="41"/>
      <c r="P563" s="41"/>
      <c r="Q563" s="41"/>
      <c r="R563" s="41"/>
      <c r="S563" s="41"/>
      <c r="T563" s="77"/>
      <c r="AT563" s="23" t="s">
        <v>139</v>
      </c>
      <c r="AU563" s="23" t="s">
        <v>83</v>
      </c>
    </row>
    <row r="564" spans="2:65" s="1" customFormat="1" ht="156" x14ac:dyDescent="0.3">
      <c r="B564" s="40"/>
      <c r="C564" s="62"/>
      <c r="D564" s="203" t="s">
        <v>751</v>
      </c>
      <c r="E564" s="62"/>
      <c r="F564" s="249" t="s">
        <v>783</v>
      </c>
      <c r="G564" s="62"/>
      <c r="H564" s="62"/>
      <c r="I564" s="162"/>
      <c r="J564" s="62"/>
      <c r="K564" s="62"/>
      <c r="L564" s="60"/>
      <c r="M564" s="205"/>
      <c r="N564" s="41"/>
      <c r="O564" s="41"/>
      <c r="P564" s="41"/>
      <c r="Q564" s="41"/>
      <c r="R564" s="41"/>
      <c r="S564" s="41"/>
      <c r="T564" s="77"/>
      <c r="AT564" s="23" t="s">
        <v>751</v>
      </c>
      <c r="AU564" s="23" t="s">
        <v>83</v>
      </c>
    </row>
    <row r="565" spans="2:65" s="12" customFormat="1" x14ac:dyDescent="0.3">
      <c r="B565" s="216"/>
      <c r="C565" s="217"/>
      <c r="D565" s="203" t="s">
        <v>140</v>
      </c>
      <c r="E565" s="218" t="s">
        <v>23</v>
      </c>
      <c r="F565" s="219" t="s">
        <v>784</v>
      </c>
      <c r="G565" s="217"/>
      <c r="H565" s="220">
        <v>10</v>
      </c>
      <c r="I565" s="221"/>
      <c r="J565" s="217"/>
      <c r="K565" s="217"/>
      <c r="L565" s="222"/>
      <c r="M565" s="223"/>
      <c r="N565" s="224"/>
      <c r="O565" s="224"/>
      <c r="P565" s="224"/>
      <c r="Q565" s="224"/>
      <c r="R565" s="224"/>
      <c r="S565" s="224"/>
      <c r="T565" s="225"/>
      <c r="AT565" s="226" t="s">
        <v>140</v>
      </c>
      <c r="AU565" s="226" t="s">
        <v>83</v>
      </c>
      <c r="AV565" s="12" t="s">
        <v>83</v>
      </c>
      <c r="AW565" s="12" t="s">
        <v>36</v>
      </c>
      <c r="AX565" s="12" t="s">
        <v>73</v>
      </c>
      <c r="AY565" s="226" t="s">
        <v>131</v>
      </c>
    </row>
    <row r="566" spans="2:65" s="13" customFormat="1" x14ac:dyDescent="0.3">
      <c r="B566" s="227"/>
      <c r="C566" s="228"/>
      <c r="D566" s="203" t="s">
        <v>140</v>
      </c>
      <c r="E566" s="229" t="s">
        <v>23</v>
      </c>
      <c r="F566" s="230" t="s">
        <v>208</v>
      </c>
      <c r="G566" s="228"/>
      <c r="H566" s="231">
        <v>10</v>
      </c>
      <c r="I566" s="232"/>
      <c r="J566" s="228"/>
      <c r="K566" s="228"/>
      <c r="L566" s="233"/>
      <c r="M566" s="234"/>
      <c r="N566" s="235"/>
      <c r="O566" s="235"/>
      <c r="P566" s="235"/>
      <c r="Q566" s="235"/>
      <c r="R566" s="235"/>
      <c r="S566" s="235"/>
      <c r="T566" s="236"/>
      <c r="AT566" s="237" t="s">
        <v>140</v>
      </c>
      <c r="AU566" s="237" t="s">
        <v>83</v>
      </c>
      <c r="AV566" s="13" t="s">
        <v>138</v>
      </c>
      <c r="AW566" s="13" t="s">
        <v>36</v>
      </c>
      <c r="AX566" s="13" t="s">
        <v>81</v>
      </c>
      <c r="AY566" s="237" t="s">
        <v>131</v>
      </c>
    </row>
    <row r="567" spans="2:65" s="1" customFormat="1" ht="51" customHeight="1" x14ac:dyDescent="0.3">
      <c r="B567" s="40"/>
      <c r="C567" s="238" t="s">
        <v>785</v>
      </c>
      <c r="D567" s="238" t="s">
        <v>210</v>
      </c>
      <c r="E567" s="239" t="s">
        <v>786</v>
      </c>
      <c r="F567" s="240" t="s">
        <v>787</v>
      </c>
      <c r="G567" s="241" t="s">
        <v>454</v>
      </c>
      <c r="H567" s="242">
        <v>10</v>
      </c>
      <c r="I567" s="243"/>
      <c r="J567" s="244">
        <f>ROUND(I567*H567,2)</f>
        <v>0</v>
      </c>
      <c r="K567" s="240" t="s">
        <v>23</v>
      </c>
      <c r="L567" s="245"/>
      <c r="M567" s="246" t="s">
        <v>23</v>
      </c>
      <c r="N567" s="247" t="s">
        <v>44</v>
      </c>
      <c r="O567" s="41"/>
      <c r="P567" s="200">
        <f>O567*H567</f>
        <v>0</v>
      </c>
      <c r="Q567" s="200">
        <v>0</v>
      </c>
      <c r="R567" s="200">
        <f>Q567*H567</f>
        <v>0</v>
      </c>
      <c r="S567" s="200">
        <v>0</v>
      </c>
      <c r="T567" s="201">
        <f>S567*H567</f>
        <v>0</v>
      </c>
      <c r="AR567" s="23" t="s">
        <v>262</v>
      </c>
      <c r="AT567" s="23" t="s">
        <v>210</v>
      </c>
      <c r="AU567" s="23" t="s">
        <v>83</v>
      </c>
      <c r="AY567" s="23" t="s">
        <v>131</v>
      </c>
      <c r="BE567" s="202">
        <f>IF(N567="základní",J567,0)</f>
        <v>0</v>
      </c>
      <c r="BF567" s="202">
        <f>IF(N567="snížená",J567,0)</f>
        <v>0</v>
      </c>
      <c r="BG567" s="202">
        <f>IF(N567="zákl. přenesená",J567,0)</f>
        <v>0</v>
      </c>
      <c r="BH567" s="202">
        <f>IF(N567="sníž. přenesená",J567,0)</f>
        <v>0</v>
      </c>
      <c r="BI567" s="202">
        <f>IF(N567="nulová",J567,0)</f>
        <v>0</v>
      </c>
      <c r="BJ567" s="23" t="s">
        <v>81</v>
      </c>
      <c r="BK567" s="202">
        <f>ROUND(I567*H567,2)</f>
        <v>0</v>
      </c>
      <c r="BL567" s="23" t="s">
        <v>206</v>
      </c>
      <c r="BM567" s="23" t="s">
        <v>788</v>
      </c>
    </row>
    <row r="568" spans="2:65" s="1" customFormat="1" ht="36" x14ac:dyDescent="0.3">
      <c r="B568" s="40"/>
      <c r="C568" s="62"/>
      <c r="D568" s="203" t="s">
        <v>139</v>
      </c>
      <c r="E568" s="62"/>
      <c r="F568" s="204" t="s">
        <v>787</v>
      </c>
      <c r="G568" s="62"/>
      <c r="H568" s="62"/>
      <c r="I568" s="162"/>
      <c r="J568" s="62"/>
      <c r="K568" s="62"/>
      <c r="L568" s="60"/>
      <c r="M568" s="205"/>
      <c r="N568" s="41"/>
      <c r="O568" s="41"/>
      <c r="P568" s="41"/>
      <c r="Q568" s="41"/>
      <c r="R568" s="41"/>
      <c r="S568" s="41"/>
      <c r="T568" s="77"/>
      <c r="AT568" s="23" t="s">
        <v>139</v>
      </c>
      <c r="AU568" s="23" t="s">
        <v>83</v>
      </c>
    </row>
    <row r="569" spans="2:65" s="1" customFormat="1" ht="156" x14ac:dyDescent="0.3">
      <c r="B569" s="40"/>
      <c r="C569" s="62"/>
      <c r="D569" s="203" t="s">
        <v>751</v>
      </c>
      <c r="E569" s="62"/>
      <c r="F569" s="249" t="s">
        <v>789</v>
      </c>
      <c r="G569" s="62"/>
      <c r="H569" s="62"/>
      <c r="I569" s="162"/>
      <c r="J569" s="62"/>
      <c r="K569" s="62"/>
      <c r="L569" s="60"/>
      <c r="M569" s="205"/>
      <c r="N569" s="41"/>
      <c r="O569" s="41"/>
      <c r="P569" s="41"/>
      <c r="Q569" s="41"/>
      <c r="R569" s="41"/>
      <c r="S569" s="41"/>
      <c r="T569" s="77"/>
      <c r="AT569" s="23" t="s">
        <v>751</v>
      </c>
      <c r="AU569" s="23" t="s">
        <v>83</v>
      </c>
    </row>
    <row r="570" spans="2:65" s="12" customFormat="1" x14ac:dyDescent="0.3">
      <c r="B570" s="216"/>
      <c r="C570" s="217"/>
      <c r="D570" s="203" t="s">
        <v>140</v>
      </c>
      <c r="E570" s="218" t="s">
        <v>23</v>
      </c>
      <c r="F570" s="219" t="s">
        <v>784</v>
      </c>
      <c r="G570" s="217"/>
      <c r="H570" s="220">
        <v>10</v>
      </c>
      <c r="I570" s="221"/>
      <c r="J570" s="217"/>
      <c r="K570" s="217"/>
      <c r="L570" s="222"/>
      <c r="M570" s="223"/>
      <c r="N570" s="224"/>
      <c r="O570" s="224"/>
      <c r="P570" s="224"/>
      <c r="Q570" s="224"/>
      <c r="R570" s="224"/>
      <c r="S570" s="224"/>
      <c r="T570" s="225"/>
      <c r="AT570" s="226" t="s">
        <v>140</v>
      </c>
      <c r="AU570" s="226" t="s">
        <v>83</v>
      </c>
      <c r="AV570" s="12" t="s">
        <v>83</v>
      </c>
      <c r="AW570" s="12" t="s">
        <v>36</v>
      </c>
      <c r="AX570" s="12" t="s">
        <v>73</v>
      </c>
      <c r="AY570" s="226" t="s">
        <v>131</v>
      </c>
    </row>
    <row r="571" spans="2:65" s="13" customFormat="1" x14ac:dyDescent="0.3">
      <c r="B571" s="227"/>
      <c r="C571" s="228"/>
      <c r="D571" s="203" t="s">
        <v>140</v>
      </c>
      <c r="E571" s="229" t="s">
        <v>23</v>
      </c>
      <c r="F571" s="230" t="s">
        <v>208</v>
      </c>
      <c r="G571" s="228"/>
      <c r="H571" s="231">
        <v>10</v>
      </c>
      <c r="I571" s="232"/>
      <c r="J571" s="228"/>
      <c r="K571" s="228"/>
      <c r="L571" s="233"/>
      <c r="M571" s="234"/>
      <c r="N571" s="235"/>
      <c r="O571" s="235"/>
      <c r="P571" s="235"/>
      <c r="Q571" s="235"/>
      <c r="R571" s="235"/>
      <c r="S571" s="235"/>
      <c r="T571" s="236"/>
      <c r="AT571" s="237" t="s">
        <v>140</v>
      </c>
      <c r="AU571" s="237" t="s">
        <v>83</v>
      </c>
      <c r="AV571" s="13" t="s">
        <v>138</v>
      </c>
      <c r="AW571" s="13" t="s">
        <v>36</v>
      </c>
      <c r="AX571" s="13" t="s">
        <v>81</v>
      </c>
      <c r="AY571" s="237" t="s">
        <v>131</v>
      </c>
    </row>
    <row r="572" spans="2:65" s="1" customFormat="1" ht="51" customHeight="1" x14ac:dyDescent="0.3">
      <c r="B572" s="40"/>
      <c r="C572" s="238" t="s">
        <v>498</v>
      </c>
      <c r="D572" s="238" t="s">
        <v>210</v>
      </c>
      <c r="E572" s="239" t="s">
        <v>790</v>
      </c>
      <c r="F572" s="240" t="s">
        <v>791</v>
      </c>
      <c r="G572" s="241" t="s">
        <v>454</v>
      </c>
      <c r="H572" s="242">
        <v>3</v>
      </c>
      <c r="I572" s="243"/>
      <c r="J572" s="244">
        <f>ROUND(I572*H572,2)</f>
        <v>0</v>
      </c>
      <c r="K572" s="240" t="s">
        <v>23</v>
      </c>
      <c r="L572" s="245"/>
      <c r="M572" s="246" t="s">
        <v>23</v>
      </c>
      <c r="N572" s="247" t="s">
        <v>44</v>
      </c>
      <c r="O572" s="41"/>
      <c r="P572" s="200">
        <f>O572*H572</f>
        <v>0</v>
      </c>
      <c r="Q572" s="200">
        <v>0</v>
      </c>
      <c r="R572" s="200">
        <f>Q572*H572</f>
        <v>0</v>
      </c>
      <c r="S572" s="200">
        <v>0</v>
      </c>
      <c r="T572" s="201">
        <f>S572*H572</f>
        <v>0</v>
      </c>
      <c r="AR572" s="23" t="s">
        <v>262</v>
      </c>
      <c r="AT572" s="23" t="s">
        <v>210</v>
      </c>
      <c r="AU572" s="23" t="s">
        <v>83</v>
      </c>
      <c r="AY572" s="23" t="s">
        <v>131</v>
      </c>
      <c r="BE572" s="202">
        <f>IF(N572="základní",J572,0)</f>
        <v>0</v>
      </c>
      <c r="BF572" s="202">
        <f>IF(N572="snížená",J572,0)</f>
        <v>0</v>
      </c>
      <c r="BG572" s="202">
        <f>IF(N572="zákl. přenesená",J572,0)</f>
        <v>0</v>
      </c>
      <c r="BH572" s="202">
        <f>IF(N572="sníž. přenesená",J572,0)</f>
        <v>0</v>
      </c>
      <c r="BI572" s="202">
        <f>IF(N572="nulová",J572,0)</f>
        <v>0</v>
      </c>
      <c r="BJ572" s="23" t="s">
        <v>81</v>
      </c>
      <c r="BK572" s="202">
        <f>ROUND(I572*H572,2)</f>
        <v>0</v>
      </c>
      <c r="BL572" s="23" t="s">
        <v>206</v>
      </c>
      <c r="BM572" s="23" t="s">
        <v>792</v>
      </c>
    </row>
    <row r="573" spans="2:65" s="1" customFormat="1" ht="36" x14ac:dyDescent="0.3">
      <c r="B573" s="40"/>
      <c r="C573" s="62"/>
      <c r="D573" s="203" t="s">
        <v>139</v>
      </c>
      <c r="E573" s="62"/>
      <c r="F573" s="204" t="s">
        <v>791</v>
      </c>
      <c r="G573" s="62"/>
      <c r="H573" s="62"/>
      <c r="I573" s="162"/>
      <c r="J573" s="62"/>
      <c r="K573" s="62"/>
      <c r="L573" s="60"/>
      <c r="M573" s="205"/>
      <c r="N573" s="41"/>
      <c r="O573" s="41"/>
      <c r="P573" s="41"/>
      <c r="Q573" s="41"/>
      <c r="R573" s="41"/>
      <c r="S573" s="41"/>
      <c r="T573" s="77"/>
      <c r="AT573" s="23" t="s">
        <v>139</v>
      </c>
      <c r="AU573" s="23" t="s">
        <v>83</v>
      </c>
    </row>
    <row r="574" spans="2:65" s="1" customFormat="1" ht="156" x14ac:dyDescent="0.3">
      <c r="B574" s="40"/>
      <c r="C574" s="62"/>
      <c r="D574" s="203" t="s">
        <v>751</v>
      </c>
      <c r="E574" s="62"/>
      <c r="F574" s="249" t="s">
        <v>793</v>
      </c>
      <c r="G574" s="62"/>
      <c r="H574" s="62"/>
      <c r="I574" s="162"/>
      <c r="J574" s="62"/>
      <c r="K574" s="62"/>
      <c r="L574" s="60"/>
      <c r="M574" s="205"/>
      <c r="N574" s="41"/>
      <c r="O574" s="41"/>
      <c r="P574" s="41"/>
      <c r="Q574" s="41"/>
      <c r="R574" s="41"/>
      <c r="S574" s="41"/>
      <c r="T574" s="77"/>
      <c r="AT574" s="23" t="s">
        <v>751</v>
      </c>
      <c r="AU574" s="23" t="s">
        <v>83</v>
      </c>
    </row>
    <row r="575" spans="2:65" s="12" customFormat="1" x14ac:dyDescent="0.3">
      <c r="B575" s="216"/>
      <c r="C575" s="217"/>
      <c r="D575" s="203" t="s">
        <v>140</v>
      </c>
      <c r="E575" s="218" t="s">
        <v>23</v>
      </c>
      <c r="F575" s="219" t="s">
        <v>764</v>
      </c>
      <c r="G575" s="217"/>
      <c r="H575" s="220">
        <v>3</v>
      </c>
      <c r="I575" s="221"/>
      <c r="J575" s="217"/>
      <c r="K575" s="217"/>
      <c r="L575" s="222"/>
      <c r="M575" s="223"/>
      <c r="N575" s="224"/>
      <c r="O575" s="224"/>
      <c r="P575" s="224"/>
      <c r="Q575" s="224"/>
      <c r="R575" s="224"/>
      <c r="S575" s="224"/>
      <c r="T575" s="225"/>
      <c r="AT575" s="226" t="s">
        <v>140</v>
      </c>
      <c r="AU575" s="226" t="s">
        <v>83</v>
      </c>
      <c r="AV575" s="12" t="s">
        <v>83</v>
      </c>
      <c r="AW575" s="12" t="s">
        <v>36</v>
      </c>
      <c r="AX575" s="12" t="s">
        <v>73</v>
      </c>
      <c r="AY575" s="226" t="s">
        <v>131</v>
      </c>
    </row>
    <row r="576" spans="2:65" s="13" customFormat="1" x14ac:dyDescent="0.3">
      <c r="B576" s="227"/>
      <c r="C576" s="228"/>
      <c r="D576" s="203" t="s">
        <v>140</v>
      </c>
      <c r="E576" s="229" t="s">
        <v>23</v>
      </c>
      <c r="F576" s="230" t="s">
        <v>208</v>
      </c>
      <c r="G576" s="228"/>
      <c r="H576" s="231">
        <v>3</v>
      </c>
      <c r="I576" s="232"/>
      <c r="J576" s="228"/>
      <c r="K576" s="228"/>
      <c r="L576" s="233"/>
      <c r="M576" s="234"/>
      <c r="N576" s="235"/>
      <c r="O576" s="235"/>
      <c r="P576" s="235"/>
      <c r="Q576" s="235"/>
      <c r="R576" s="235"/>
      <c r="S576" s="235"/>
      <c r="T576" s="236"/>
      <c r="AT576" s="237" t="s">
        <v>140</v>
      </c>
      <c r="AU576" s="237" t="s">
        <v>83</v>
      </c>
      <c r="AV576" s="13" t="s">
        <v>138</v>
      </c>
      <c r="AW576" s="13" t="s">
        <v>36</v>
      </c>
      <c r="AX576" s="13" t="s">
        <v>81</v>
      </c>
      <c r="AY576" s="237" t="s">
        <v>131</v>
      </c>
    </row>
    <row r="577" spans="2:65" s="1" customFormat="1" ht="51" customHeight="1" x14ac:dyDescent="0.3">
      <c r="B577" s="40"/>
      <c r="C577" s="238" t="s">
        <v>794</v>
      </c>
      <c r="D577" s="238" t="s">
        <v>210</v>
      </c>
      <c r="E577" s="239" t="s">
        <v>795</v>
      </c>
      <c r="F577" s="240" t="s">
        <v>796</v>
      </c>
      <c r="G577" s="241" t="s">
        <v>454</v>
      </c>
      <c r="H577" s="242">
        <v>8</v>
      </c>
      <c r="I577" s="243"/>
      <c r="J577" s="244">
        <f>ROUND(I577*H577,2)</f>
        <v>0</v>
      </c>
      <c r="K577" s="240" t="s">
        <v>23</v>
      </c>
      <c r="L577" s="245"/>
      <c r="M577" s="246" t="s">
        <v>23</v>
      </c>
      <c r="N577" s="247" t="s">
        <v>44</v>
      </c>
      <c r="O577" s="41"/>
      <c r="P577" s="200">
        <f>O577*H577</f>
        <v>0</v>
      </c>
      <c r="Q577" s="200">
        <v>0</v>
      </c>
      <c r="R577" s="200">
        <f>Q577*H577</f>
        <v>0</v>
      </c>
      <c r="S577" s="200">
        <v>0</v>
      </c>
      <c r="T577" s="201">
        <f>S577*H577</f>
        <v>0</v>
      </c>
      <c r="AR577" s="23" t="s">
        <v>262</v>
      </c>
      <c r="AT577" s="23" t="s">
        <v>210</v>
      </c>
      <c r="AU577" s="23" t="s">
        <v>83</v>
      </c>
      <c r="AY577" s="23" t="s">
        <v>131</v>
      </c>
      <c r="BE577" s="202">
        <f>IF(N577="základní",J577,0)</f>
        <v>0</v>
      </c>
      <c r="BF577" s="202">
        <f>IF(N577="snížená",J577,0)</f>
        <v>0</v>
      </c>
      <c r="BG577" s="202">
        <f>IF(N577="zákl. přenesená",J577,0)</f>
        <v>0</v>
      </c>
      <c r="BH577" s="202">
        <f>IF(N577="sníž. přenesená",J577,0)</f>
        <v>0</v>
      </c>
      <c r="BI577" s="202">
        <f>IF(N577="nulová",J577,0)</f>
        <v>0</v>
      </c>
      <c r="BJ577" s="23" t="s">
        <v>81</v>
      </c>
      <c r="BK577" s="202">
        <f>ROUND(I577*H577,2)</f>
        <v>0</v>
      </c>
      <c r="BL577" s="23" t="s">
        <v>206</v>
      </c>
      <c r="BM577" s="23" t="s">
        <v>797</v>
      </c>
    </row>
    <row r="578" spans="2:65" s="1" customFormat="1" ht="36" x14ac:dyDescent="0.3">
      <c r="B578" s="40"/>
      <c r="C578" s="62"/>
      <c r="D578" s="203" t="s">
        <v>139</v>
      </c>
      <c r="E578" s="62"/>
      <c r="F578" s="204" t="s">
        <v>796</v>
      </c>
      <c r="G578" s="62"/>
      <c r="H578" s="62"/>
      <c r="I578" s="162"/>
      <c r="J578" s="62"/>
      <c r="K578" s="62"/>
      <c r="L578" s="60"/>
      <c r="M578" s="205"/>
      <c r="N578" s="41"/>
      <c r="O578" s="41"/>
      <c r="P578" s="41"/>
      <c r="Q578" s="41"/>
      <c r="R578" s="41"/>
      <c r="S578" s="41"/>
      <c r="T578" s="77"/>
      <c r="AT578" s="23" t="s">
        <v>139</v>
      </c>
      <c r="AU578" s="23" t="s">
        <v>83</v>
      </c>
    </row>
    <row r="579" spans="2:65" s="1" customFormat="1" ht="156" x14ac:dyDescent="0.3">
      <c r="B579" s="40"/>
      <c r="C579" s="62"/>
      <c r="D579" s="203" t="s">
        <v>751</v>
      </c>
      <c r="E579" s="62"/>
      <c r="F579" s="249" t="s">
        <v>798</v>
      </c>
      <c r="G579" s="62"/>
      <c r="H579" s="62"/>
      <c r="I579" s="162"/>
      <c r="J579" s="62"/>
      <c r="K579" s="62"/>
      <c r="L579" s="60"/>
      <c r="M579" s="205"/>
      <c r="N579" s="41"/>
      <c r="O579" s="41"/>
      <c r="P579" s="41"/>
      <c r="Q579" s="41"/>
      <c r="R579" s="41"/>
      <c r="S579" s="41"/>
      <c r="T579" s="77"/>
      <c r="AT579" s="23" t="s">
        <v>751</v>
      </c>
      <c r="AU579" s="23" t="s">
        <v>83</v>
      </c>
    </row>
    <row r="580" spans="2:65" s="12" customFormat="1" x14ac:dyDescent="0.3">
      <c r="B580" s="216"/>
      <c r="C580" s="217"/>
      <c r="D580" s="203" t="s">
        <v>140</v>
      </c>
      <c r="E580" s="218" t="s">
        <v>23</v>
      </c>
      <c r="F580" s="219" t="s">
        <v>799</v>
      </c>
      <c r="G580" s="217"/>
      <c r="H580" s="220">
        <v>8</v>
      </c>
      <c r="I580" s="221"/>
      <c r="J580" s="217"/>
      <c r="K580" s="217"/>
      <c r="L580" s="222"/>
      <c r="M580" s="223"/>
      <c r="N580" s="224"/>
      <c r="O580" s="224"/>
      <c r="P580" s="224"/>
      <c r="Q580" s="224"/>
      <c r="R580" s="224"/>
      <c r="S580" s="224"/>
      <c r="T580" s="225"/>
      <c r="AT580" s="226" t="s">
        <v>140</v>
      </c>
      <c r="AU580" s="226" t="s">
        <v>83</v>
      </c>
      <c r="AV580" s="12" t="s">
        <v>83</v>
      </c>
      <c r="AW580" s="12" t="s">
        <v>36</v>
      </c>
      <c r="AX580" s="12" t="s">
        <v>73</v>
      </c>
      <c r="AY580" s="226" t="s">
        <v>131</v>
      </c>
    </row>
    <row r="581" spans="2:65" s="13" customFormat="1" x14ac:dyDescent="0.3">
      <c r="B581" s="227"/>
      <c r="C581" s="228"/>
      <c r="D581" s="203" t="s">
        <v>140</v>
      </c>
      <c r="E581" s="229" t="s">
        <v>23</v>
      </c>
      <c r="F581" s="230" t="s">
        <v>208</v>
      </c>
      <c r="G581" s="228"/>
      <c r="H581" s="231">
        <v>8</v>
      </c>
      <c r="I581" s="232"/>
      <c r="J581" s="228"/>
      <c r="K581" s="228"/>
      <c r="L581" s="233"/>
      <c r="M581" s="234"/>
      <c r="N581" s="235"/>
      <c r="O581" s="235"/>
      <c r="P581" s="235"/>
      <c r="Q581" s="235"/>
      <c r="R581" s="235"/>
      <c r="S581" s="235"/>
      <c r="T581" s="236"/>
      <c r="AT581" s="237" t="s">
        <v>140</v>
      </c>
      <c r="AU581" s="237" t="s">
        <v>83</v>
      </c>
      <c r="AV581" s="13" t="s">
        <v>138</v>
      </c>
      <c r="AW581" s="13" t="s">
        <v>36</v>
      </c>
      <c r="AX581" s="13" t="s">
        <v>81</v>
      </c>
      <c r="AY581" s="237" t="s">
        <v>131</v>
      </c>
    </row>
    <row r="582" spans="2:65" s="1" customFormat="1" ht="51" customHeight="1" x14ac:dyDescent="0.3">
      <c r="B582" s="40"/>
      <c r="C582" s="238" t="s">
        <v>502</v>
      </c>
      <c r="D582" s="238" t="s">
        <v>210</v>
      </c>
      <c r="E582" s="239" t="s">
        <v>800</v>
      </c>
      <c r="F582" s="240" t="s">
        <v>801</v>
      </c>
      <c r="G582" s="241" t="s">
        <v>454</v>
      </c>
      <c r="H582" s="242">
        <v>3</v>
      </c>
      <c r="I582" s="243"/>
      <c r="J582" s="244">
        <f>ROUND(I582*H582,2)</f>
        <v>0</v>
      </c>
      <c r="K582" s="240" t="s">
        <v>23</v>
      </c>
      <c r="L582" s="245"/>
      <c r="M582" s="246" t="s">
        <v>23</v>
      </c>
      <c r="N582" s="247" t="s">
        <v>44</v>
      </c>
      <c r="O582" s="41"/>
      <c r="P582" s="200">
        <f>O582*H582</f>
        <v>0</v>
      </c>
      <c r="Q582" s="200">
        <v>0</v>
      </c>
      <c r="R582" s="200">
        <f>Q582*H582</f>
        <v>0</v>
      </c>
      <c r="S582" s="200">
        <v>0</v>
      </c>
      <c r="T582" s="201">
        <f>S582*H582</f>
        <v>0</v>
      </c>
      <c r="AR582" s="23" t="s">
        <v>262</v>
      </c>
      <c r="AT582" s="23" t="s">
        <v>210</v>
      </c>
      <c r="AU582" s="23" t="s">
        <v>83</v>
      </c>
      <c r="AY582" s="23" t="s">
        <v>131</v>
      </c>
      <c r="BE582" s="202">
        <f>IF(N582="základní",J582,0)</f>
        <v>0</v>
      </c>
      <c r="BF582" s="202">
        <f>IF(N582="snížená",J582,0)</f>
        <v>0</v>
      </c>
      <c r="BG582" s="202">
        <f>IF(N582="zákl. přenesená",J582,0)</f>
        <v>0</v>
      </c>
      <c r="BH582" s="202">
        <f>IF(N582="sníž. přenesená",J582,0)</f>
        <v>0</v>
      </c>
      <c r="BI582" s="202">
        <f>IF(N582="nulová",J582,0)</f>
        <v>0</v>
      </c>
      <c r="BJ582" s="23" t="s">
        <v>81</v>
      </c>
      <c r="BK582" s="202">
        <f>ROUND(I582*H582,2)</f>
        <v>0</v>
      </c>
      <c r="BL582" s="23" t="s">
        <v>206</v>
      </c>
      <c r="BM582" s="23" t="s">
        <v>802</v>
      </c>
    </row>
    <row r="583" spans="2:65" s="1" customFormat="1" ht="36" x14ac:dyDescent="0.3">
      <c r="B583" s="40"/>
      <c r="C583" s="62"/>
      <c r="D583" s="203" t="s">
        <v>139</v>
      </c>
      <c r="E583" s="62"/>
      <c r="F583" s="204" t="s">
        <v>801</v>
      </c>
      <c r="G583" s="62"/>
      <c r="H583" s="62"/>
      <c r="I583" s="162"/>
      <c r="J583" s="62"/>
      <c r="K583" s="62"/>
      <c r="L583" s="60"/>
      <c r="M583" s="205"/>
      <c r="N583" s="41"/>
      <c r="O583" s="41"/>
      <c r="P583" s="41"/>
      <c r="Q583" s="41"/>
      <c r="R583" s="41"/>
      <c r="S583" s="41"/>
      <c r="T583" s="77"/>
      <c r="AT583" s="23" t="s">
        <v>139</v>
      </c>
      <c r="AU583" s="23" t="s">
        <v>83</v>
      </c>
    </row>
    <row r="584" spans="2:65" s="1" customFormat="1" ht="156" x14ac:dyDescent="0.3">
      <c r="B584" s="40"/>
      <c r="C584" s="62"/>
      <c r="D584" s="203" t="s">
        <v>751</v>
      </c>
      <c r="E584" s="62"/>
      <c r="F584" s="249" t="s">
        <v>803</v>
      </c>
      <c r="G584" s="62"/>
      <c r="H584" s="62"/>
      <c r="I584" s="162"/>
      <c r="J584" s="62"/>
      <c r="K584" s="62"/>
      <c r="L584" s="60"/>
      <c r="M584" s="205"/>
      <c r="N584" s="41"/>
      <c r="O584" s="41"/>
      <c r="P584" s="41"/>
      <c r="Q584" s="41"/>
      <c r="R584" s="41"/>
      <c r="S584" s="41"/>
      <c r="T584" s="77"/>
      <c r="AT584" s="23" t="s">
        <v>751</v>
      </c>
      <c r="AU584" s="23" t="s">
        <v>83</v>
      </c>
    </row>
    <row r="585" spans="2:65" s="12" customFormat="1" x14ac:dyDescent="0.3">
      <c r="B585" s="216"/>
      <c r="C585" s="217"/>
      <c r="D585" s="203" t="s">
        <v>140</v>
      </c>
      <c r="E585" s="218" t="s">
        <v>23</v>
      </c>
      <c r="F585" s="219" t="s">
        <v>764</v>
      </c>
      <c r="G585" s="217"/>
      <c r="H585" s="220">
        <v>3</v>
      </c>
      <c r="I585" s="221"/>
      <c r="J585" s="217"/>
      <c r="K585" s="217"/>
      <c r="L585" s="222"/>
      <c r="M585" s="223"/>
      <c r="N585" s="224"/>
      <c r="O585" s="224"/>
      <c r="P585" s="224"/>
      <c r="Q585" s="224"/>
      <c r="R585" s="224"/>
      <c r="S585" s="224"/>
      <c r="T585" s="225"/>
      <c r="AT585" s="226" t="s">
        <v>140</v>
      </c>
      <c r="AU585" s="226" t="s">
        <v>83</v>
      </c>
      <c r="AV585" s="12" t="s">
        <v>83</v>
      </c>
      <c r="AW585" s="12" t="s">
        <v>36</v>
      </c>
      <c r="AX585" s="12" t="s">
        <v>73</v>
      </c>
      <c r="AY585" s="226" t="s">
        <v>131</v>
      </c>
    </row>
    <row r="586" spans="2:65" s="13" customFormat="1" x14ac:dyDescent="0.3">
      <c r="B586" s="227"/>
      <c r="C586" s="228"/>
      <c r="D586" s="203" t="s">
        <v>140</v>
      </c>
      <c r="E586" s="229" t="s">
        <v>23</v>
      </c>
      <c r="F586" s="230" t="s">
        <v>208</v>
      </c>
      <c r="G586" s="228"/>
      <c r="H586" s="231">
        <v>3</v>
      </c>
      <c r="I586" s="232"/>
      <c r="J586" s="228"/>
      <c r="K586" s="228"/>
      <c r="L586" s="233"/>
      <c r="M586" s="234"/>
      <c r="N586" s="235"/>
      <c r="O586" s="235"/>
      <c r="P586" s="235"/>
      <c r="Q586" s="235"/>
      <c r="R586" s="235"/>
      <c r="S586" s="235"/>
      <c r="T586" s="236"/>
      <c r="AT586" s="237" t="s">
        <v>140</v>
      </c>
      <c r="AU586" s="237" t="s">
        <v>83</v>
      </c>
      <c r="AV586" s="13" t="s">
        <v>138</v>
      </c>
      <c r="AW586" s="13" t="s">
        <v>36</v>
      </c>
      <c r="AX586" s="13" t="s">
        <v>81</v>
      </c>
      <c r="AY586" s="237" t="s">
        <v>131</v>
      </c>
    </row>
    <row r="587" spans="2:65" s="1" customFormat="1" ht="25.5" customHeight="1" x14ac:dyDescent="0.3">
      <c r="B587" s="40"/>
      <c r="C587" s="191" t="s">
        <v>804</v>
      </c>
      <c r="D587" s="191" t="s">
        <v>134</v>
      </c>
      <c r="E587" s="192" t="s">
        <v>805</v>
      </c>
      <c r="F587" s="193" t="s">
        <v>806</v>
      </c>
      <c r="G587" s="194" t="s">
        <v>454</v>
      </c>
      <c r="H587" s="195">
        <v>12</v>
      </c>
      <c r="I587" s="196"/>
      <c r="J587" s="197">
        <f>ROUND(I587*H587,2)</f>
        <v>0</v>
      </c>
      <c r="K587" s="193" t="s">
        <v>147</v>
      </c>
      <c r="L587" s="60"/>
      <c r="M587" s="198" t="s">
        <v>23</v>
      </c>
      <c r="N587" s="199" t="s">
        <v>44</v>
      </c>
      <c r="O587" s="41"/>
      <c r="P587" s="200">
        <f>O587*H587</f>
        <v>0</v>
      </c>
      <c r="Q587" s="200">
        <v>2.7E-4</v>
      </c>
      <c r="R587" s="200">
        <f>Q587*H587</f>
        <v>3.2399999999999998E-3</v>
      </c>
      <c r="S587" s="200">
        <v>0</v>
      </c>
      <c r="T587" s="201">
        <f>S587*H587</f>
        <v>0</v>
      </c>
      <c r="AR587" s="23" t="s">
        <v>206</v>
      </c>
      <c r="AT587" s="23" t="s">
        <v>134</v>
      </c>
      <c r="AU587" s="23" t="s">
        <v>83</v>
      </c>
      <c r="AY587" s="23" t="s">
        <v>131</v>
      </c>
      <c r="BE587" s="202">
        <f>IF(N587="základní",J587,0)</f>
        <v>0</v>
      </c>
      <c r="BF587" s="202">
        <f>IF(N587="snížená",J587,0)</f>
        <v>0</v>
      </c>
      <c r="BG587" s="202">
        <f>IF(N587="zákl. přenesená",J587,0)</f>
        <v>0</v>
      </c>
      <c r="BH587" s="202">
        <f>IF(N587="sníž. přenesená",J587,0)</f>
        <v>0</v>
      </c>
      <c r="BI587" s="202">
        <f>IF(N587="nulová",J587,0)</f>
        <v>0</v>
      </c>
      <c r="BJ587" s="23" t="s">
        <v>81</v>
      </c>
      <c r="BK587" s="202">
        <f>ROUND(I587*H587,2)</f>
        <v>0</v>
      </c>
      <c r="BL587" s="23" t="s">
        <v>206</v>
      </c>
      <c r="BM587" s="23" t="s">
        <v>807</v>
      </c>
    </row>
    <row r="588" spans="2:65" s="1" customFormat="1" ht="24" x14ac:dyDescent="0.3">
      <c r="B588" s="40"/>
      <c r="C588" s="62"/>
      <c r="D588" s="203" t="s">
        <v>139</v>
      </c>
      <c r="E588" s="62"/>
      <c r="F588" s="204" t="s">
        <v>808</v>
      </c>
      <c r="G588" s="62"/>
      <c r="H588" s="62"/>
      <c r="I588" s="162"/>
      <c r="J588" s="62"/>
      <c r="K588" s="62"/>
      <c r="L588" s="60"/>
      <c r="M588" s="205"/>
      <c r="N588" s="41"/>
      <c r="O588" s="41"/>
      <c r="P588" s="41"/>
      <c r="Q588" s="41"/>
      <c r="R588" s="41"/>
      <c r="S588" s="41"/>
      <c r="T588" s="77"/>
      <c r="AT588" s="23" t="s">
        <v>139</v>
      </c>
      <c r="AU588" s="23" t="s">
        <v>83</v>
      </c>
    </row>
    <row r="589" spans="2:65" s="12" customFormat="1" x14ac:dyDescent="0.3">
      <c r="B589" s="216"/>
      <c r="C589" s="217"/>
      <c r="D589" s="203" t="s">
        <v>140</v>
      </c>
      <c r="E589" s="218" t="s">
        <v>23</v>
      </c>
      <c r="F589" s="219" t="s">
        <v>809</v>
      </c>
      <c r="G589" s="217"/>
      <c r="H589" s="220">
        <v>2</v>
      </c>
      <c r="I589" s="221"/>
      <c r="J589" s="217"/>
      <c r="K589" s="217"/>
      <c r="L589" s="222"/>
      <c r="M589" s="223"/>
      <c r="N589" s="224"/>
      <c r="O589" s="224"/>
      <c r="P589" s="224"/>
      <c r="Q589" s="224"/>
      <c r="R589" s="224"/>
      <c r="S589" s="224"/>
      <c r="T589" s="225"/>
      <c r="AT589" s="226" t="s">
        <v>140</v>
      </c>
      <c r="AU589" s="226" t="s">
        <v>83</v>
      </c>
      <c r="AV589" s="12" t="s">
        <v>83</v>
      </c>
      <c r="AW589" s="12" t="s">
        <v>36</v>
      </c>
      <c r="AX589" s="12" t="s">
        <v>73</v>
      </c>
      <c r="AY589" s="226" t="s">
        <v>131</v>
      </c>
    </row>
    <row r="590" spans="2:65" s="12" customFormat="1" x14ac:dyDescent="0.3">
      <c r="B590" s="216"/>
      <c r="C590" s="217"/>
      <c r="D590" s="203" t="s">
        <v>140</v>
      </c>
      <c r="E590" s="218" t="s">
        <v>23</v>
      </c>
      <c r="F590" s="219" t="s">
        <v>810</v>
      </c>
      <c r="G590" s="217"/>
      <c r="H590" s="220">
        <v>4</v>
      </c>
      <c r="I590" s="221"/>
      <c r="J590" s="217"/>
      <c r="K590" s="217"/>
      <c r="L590" s="222"/>
      <c r="M590" s="223"/>
      <c r="N590" s="224"/>
      <c r="O590" s="224"/>
      <c r="P590" s="224"/>
      <c r="Q590" s="224"/>
      <c r="R590" s="224"/>
      <c r="S590" s="224"/>
      <c r="T590" s="225"/>
      <c r="AT590" s="226" t="s">
        <v>140</v>
      </c>
      <c r="AU590" s="226" t="s">
        <v>83</v>
      </c>
      <c r="AV590" s="12" t="s">
        <v>83</v>
      </c>
      <c r="AW590" s="12" t="s">
        <v>36</v>
      </c>
      <c r="AX590" s="12" t="s">
        <v>73</v>
      </c>
      <c r="AY590" s="226" t="s">
        <v>131</v>
      </c>
    </row>
    <row r="591" spans="2:65" s="12" customFormat="1" x14ac:dyDescent="0.3">
      <c r="B591" s="216"/>
      <c r="C591" s="217"/>
      <c r="D591" s="203" t="s">
        <v>140</v>
      </c>
      <c r="E591" s="218" t="s">
        <v>23</v>
      </c>
      <c r="F591" s="219" t="s">
        <v>811</v>
      </c>
      <c r="G591" s="217"/>
      <c r="H591" s="220">
        <v>6</v>
      </c>
      <c r="I591" s="221"/>
      <c r="J591" s="217"/>
      <c r="K591" s="217"/>
      <c r="L591" s="222"/>
      <c r="M591" s="223"/>
      <c r="N591" s="224"/>
      <c r="O591" s="224"/>
      <c r="P591" s="224"/>
      <c r="Q591" s="224"/>
      <c r="R591" s="224"/>
      <c r="S591" s="224"/>
      <c r="T591" s="225"/>
      <c r="AT591" s="226" t="s">
        <v>140</v>
      </c>
      <c r="AU591" s="226" t="s">
        <v>83</v>
      </c>
      <c r="AV591" s="12" t="s">
        <v>83</v>
      </c>
      <c r="AW591" s="12" t="s">
        <v>36</v>
      </c>
      <c r="AX591" s="12" t="s">
        <v>73</v>
      </c>
      <c r="AY591" s="226" t="s">
        <v>131</v>
      </c>
    </row>
    <row r="592" spans="2:65" s="13" customFormat="1" x14ac:dyDescent="0.3">
      <c r="B592" s="227"/>
      <c r="C592" s="228"/>
      <c r="D592" s="203" t="s">
        <v>140</v>
      </c>
      <c r="E592" s="229" t="s">
        <v>23</v>
      </c>
      <c r="F592" s="230" t="s">
        <v>208</v>
      </c>
      <c r="G592" s="228"/>
      <c r="H592" s="231">
        <v>12</v>
      </c>
      <c r="I592" s="232"/>
      <c r="J592" s="228"/>
      <c r="K592" s="228"/>
      <c r="L592" s="233"/>
      <c r="M592" s="234"/>
      <c r="N592" s="235"/>
      <c r="O592" s="235"/>
      <c r="P592" s="235"/>
      <c r="Q592" s="235"/>
      <c r="R592" s="235"/>
      <c r="S592" s="235"/>
      <c r="T592" s="236"/>
      <c r="AT592" s="237" t="s">
        <v>140</v>
      </c>
      <c r="AU592" s="237" t="s">
        <v>83</v>
      </c>
      <c r="AV592" s="13" t="s">
        <v>138</v>
      </c>
      <c r="AW592" s="13" t="s">
        <v>36</v>
      </c>
      <c r="AX592" s="13" t="s">
        <v>81</v>
      </c>
      <c r="AY592" s="237" t="s">
        <v>131</v>
      </c>
    </row>
    <row r="593" spans="2:65" s="1" customFormat="1" ht="51" customHeight="1" x14ac:dyDescent="0.3">
      <c r="B593" s="40"/>
      <c r="C593" s="238" t="s">
        <v>507</v>
      </c>
      <c r="D593" s="238" t="s">
        <v>210</v>
      </c>
      <c r="E593" s="239" t="s">
        <v>812</v>
      </c>
      <c r="F593" s="240" t="s">
        <v>813</v>
      </c>
      <c r="G593" s="241" t="s">
        <v>454</v>
      </c>
      <c r="H593" s="242">
        <v>2</v>
      </c>
      <c r="I593" s="243"/>
      <c r="J593" s="244">
        <f>ROUND(I593*H593,2)</f>
        <v>0</v>
      </c>
      <c r="K593" s="240" t="s">
        <v>23</v>
      </c>
      <c r="L593" s="245"/>
      <c r="M593" s="246" t="s">
        <v>23</v>
      </c>
      <c r="N593" s="247" t="s">
        <v>44</v>
      </c>
      <c r="O593" s="41"/>
      <c r="P593" s="200">
        <f>O593*H593</f>
        <v>0</v>
      </c>
      <c r="Q593" s="200">
        <v>0</v>
      </c>
      <c r="R593" s="200">
        <f>Q593*H593</f>
        <v>0</v>
      </c>
      <c r="S593" s="200">
        <v>0</v>
      </c>
      <c r="T593" s="201">
        <f>S593*H593</f>
        <v>0</v>
      </c>
      <c r="AR593" s="23" t="s">
        <v>262</v>
      </c>
      <c r="AT593" s="23" t="s">
        <v>210</v>
      </c>
      <c r="AU593" s="23" t="s">
        <v>83</v>
      </c>
      <c r="AY593" s="23" t="s">
        <v>131</v>
      </c>
      <c r="BE593" s="202">
        <f>IF(N593="základní",J593,0)</f>
        <v>0</v>
      </c>
      <c r="BF593" s="202">
        <f>IF(N593="snížená",J593,0)</f>
        <v>0</v>
      </c>
      <c r="BG593" s="202">
        <f>IF(N593="zákl. přenesená",J593,0)</f>
        <v>0</v>
      </c>
      <c r="BH593" s="202">
        <f>IF(N593="sníž. přenesená",J593,0)</f>
        <v>0</v>
      </c>
      <c r="BI593" s="202">
        <f>IF(N593="nulová",J593,0)</f>
        <v>0</v>
      </c>
      <c r="BJ593" s="23" t="s">
        <v>81</v>
      </c>
      <c r="BK593" s="202">
        <f>ROUND(I593*H593,2)</f>
        <v>0</v>
      </c>
      <c r="BL593" s="23" t="s">
        <v>206</v>
      </c>
      <c r="BM593" s="23" t="s">
        <v>814</v>
      </c>
    </row>
    <row r="594" spans="2:65" s="1" customFormat="1" ht="36" x14ac:dyDescent="0.3">
      <c r="B594" s="40"/>
      <c r="C594" s="62"/>
      <c r="D594" s="203" t="s">
        <v>139</v>
      </c>
      <c r="E594" s="62"/>
      <c r="F594" s="204" t="s">
        <v>813</v>
      </c>
      <c r="G594" s="62"/>
      <c r="H594" s="62"/>
      <c r="I594" s="162"/>
      <c r="J594" s="62"/>
      <c r="K594" s="62"/>
      <c r="L594" s="60"/>
      <c r="M594" s="205"/>
      <c r="N594" s="41"/>
      <c r="O594" s="41"/>
      <c r="P594" s="41"/>
      <c r="Q594" s="41"/>
      <c r="R594" s="41"/>
      <c r="S594" s="41"/>
      <c r="T594" s="77"/>
      <c r="AT594" s="23" t="s">
        <v>139</v>
      </c>
      <c r="AU594" s="23" t="s">
        <v>83</v>
      </c>
    </row>
    <row r="595" spans="2:65" s="1" customFormat="1" ht="132" x14ac:dyDescent="0.3">
      <c r="B595" s="40"/>
      <c r="C595" s="62"/>
      <c r="D595" s="203" t="s">
        <v>751</v>
      </c>
      <c r="E595" s="62"/>
      <c r="F595" s="249" t="s">
        <v>815</v>
      </c>
      <c r="G595" s="62"/>
      <c r="H595" s="62"/>
      <c r="I595" s="162"/>
      <c r="J595" s="62"/>
      <c r="K595" s="62"/>
      <c r="L595" s="60"/>
      <c r="M595" s="205"/>
      <c r="N595" s="41"/>
      <c r="O595" s="41"/>
      <c r="P595" s="41"/>
      <c r="Q595" s="41"/>
      <c r="R595" s="41"/>
      <c r="S595" s="41"/>
      <c r="T595" s="77"/>
      <c r="AT595" s="23" t="s">
        <v>751</v>
      </c>
      <c r="AU595" s="23" t="s">
        <v>83</v>
      </c>
    </row>
    <row r="596" spans="2:65" s="12" customFormat="1" x14ac:dyDescent="0.3">
      <c r="B596" s="216"/>
      <c r="C596" s="217"/>
      <c r="D596" s="203" t="s">
        <v>140</v>
      </c>
      <c r="E596" s="218" t="s">
        <v>23</v>
      </c>
      <c r="F596" s="219" t="s">
        <v>624</v>
      </c>
      <c r="G596" s="217"/>
      <c r="H596" s="220">
        <v>2</v>
      </c>
      <c r="I596" s="221"/>
      <c r="J596" s="217"/>
      <c r="K596" s="217"/>
      <c r="L596" s="222"/>
      <c r="M596" s="223"/>
      <c r="N596" s="224"/>
      <c r="O596" s="224"/>
      <c r="P596" s="224"/>
      <c r="Q596" s="224"/>
      <c r="R596" s="224"/>
      <c r="S596" s="224"/>
      <c r="T596" s="225"/>
      <c r="AT596" s="226" t="s">
        <v>140</v>
      </c>
      <c r="AU596" s="226" t="s">
        <v>83</v>
      </c>
      <c r="AV596" s="12" t="s">
        <v>83</v>
      </c>
      <c r="AW596" s="12" t="s">
        <v>36</v>
      </c>
      <c r="AX596" s="12" t="s">
        <v>73</v>
      </c>
      <c r="AY596" s="226" t="s">
        <v>131</v>
      </c>
    </row>
    <row r="597" spans="2:65" s="13" customFormat="1" x14ac:dyDescent="0.3">
      <c r="B597" s="227"/>
      <c r="C597" s="228"/>
      <c r="D597" s="203" t="s">
        <v>140</v>
      </c>
      <c r="E597" s="229" t="s">
        <v>23</v>
      </c>
      <c r="F597" s="230" t="s">
        <v>208</v>
      </c>
      <c r="G597" s="228"/>
      <c r="H597" s="231">
        <v>2</v>
      </c>
      <c r="I597" s="232"/>
      <c r="J597" s="228"/>
      <c r="K597" s="228"/>
      <c r="L597" s="233"/>
      <c r="M597" s="234"/>
      <c r="N597" s="235"/>
      <c r="O597" s="235"/>
      <c r="P597" s="235"/>
      <c r="Q597" s="235"/>
      <c r="R597" s="235"/>
      <c r="S597" s="235"/>
      <c r="T597" s="236"/>
      <c r="AT597" s="237" t="s">
        <v>140</v>
      </c>
      <c r="AU597" s="237" t="s">
        <v>83</v>
      </c>
      <c r="AV597" s="13" t="s">
        <v>138</v>
      </c>
      <c r="AW597" s="13" t="s">
        <v>36</v>
      </c>
      <c r="AX597" s="13" t="s">
        <v>81</v>
      </c>
      <c r="AY597" s="237" t="s">
        <v>131</v>
      </c>
    </row>
    <row r="598" spans="2:65" s="1" customFormat="1" ht="51" customHeight="1" x14ac:dyDescent="0.3">
      <c r="B598" s="40"/>
      <c r="C598" s="238" t="s">
        <v>816</v>
      </c>
      <c r="D598" s="238" t="s">
        <v>210</v>
      </c>
      <c r="E598" s="239" t="s">
        <v>817</v>
      </c>
      <c r="F598" s="240" t="s">
        <v>818</v>
      </c>
      <c r="G598" s="241" t="s">
        <v>454</v>
      </c>
      <c r="H598" s="242">
        <v>4</v>
      </c>
      <c r="I598" s="243"/>
      <c r="J598" s="244">
        <f>ROUND(I598*H598,2)</f>
        <v>0</v>
      </c>
      <c r="K598" s="240" t="s">
        <v>23</v>
      </c>
      <c r="L598" s="245"/>
      <c r="M598" s="246" t="s">
        <v>23</v>
      </c>
      <c r="N598" s="247" t="s">
        <v>44</v>
      </c>
      <c r="O598" s="41"/>
      <c r="P598" s="200">
        <f>O598*H598</f>
        <v>0</v>
      </c>
      <c r="Q598" s="200">
        <v>0</v>
      </c>
      <c r="R598" s="200">
        <f>Q598*H598</f>
        <v>0</v>
      </c>
      <c r="S598" s="200">
        <v>0</v>
      </c>
      <c r="T598" s="201">
        <f>S598*H598</f>
        <v>0</v>
      </c>
      <c r="AR598" s="23" t="s">
        <v>262</v>
      </c>
      <c r="AT598" s="23" t="s">
        <v>210</v>
      </c>
      <c r="AU598" s="23" t="s">
        <v>83</v>
      </c>
      <c r="AY598" s="23" t="s">
        <v>131</v>
      </c>
      <c r="BE598" s="202">
        <f>IF(N598="základní",J598,0)</f>
        <v>0</v>
      </c>
      <c r="BF598" s="202">
        <f>IF(N598="snížená",J598,0)</f>
        <v>0</v>
      </c>
      <c r="BG598" s="202">
        <f>IF(N598="zákl. přenesená",J598,0)</f>
        <v>0</v>
      </c>
      <c r="BH598" s="202">
        <f>IF(N598="sníž. přenesená",J598,0)</f>
        <v>0</v>
      </c>
      <c r="BI598" s="202">
        <f>IF(N598="nulová",J598,0)</f>
        <v>0</v>
      </c>
      <c r="BJ598" s="23" t="s">
        <v>81</v>
      </c>
      <c r="BK598" s="202">
        <f>ROUND(I598*H598,2)</f>
        <v>0</v>
      </c>
      <c r="BL598" s="23" t="s">
        <v>206</v>
      </c>
      <c r="BM598" s="23" t="s">
        <v>819</v>
      </c>
    </row>
    <row r="599" spans="2:65" s="1" customFormat="1" ht="36" x14ac:dyDescent="0.3">
      <c r="B599" s="40"/>
      <c r="C599" s="62"/>
      <c r="D599" s="203" t="s">
        <v>139</v>
      </c>
      <c r="E599" s="62"/>
      <c r="F599" s="204" t="s">
        <v>818</v>
      </c>
      <c r="G599" s="62"/>
      <c r="H599" s="62"/>
      <c r="I599" s="162"/>
      <c r="J599" s="62"/>
      <c r="K599" s="62"/>
      <c r="L599" s="60"/>
      <c r="M599" s="205"/>
      <c r="N599" s="41"/>
      <c r="O599" s="41"/>
      <c r="P599" s="41"/>
      <c r="Q599" s="41"/>
      <c r="R599" s="41"/>
      <c r="S599" s="41"/>
      <c r="T599" s="77"/>
      <c r="AT599" s="23" t="s">
        <v>139</v>
      </c>
      <c r="AU599" s="23" t="s">
        <v>83</v>
      </c>
    </row>
    <row r="600" spans="2:65" s="1" customFormat="1" ht="132" x14ac:dyDescent="0.3">
      <c r="B600" s="40"/>
      <c r="C600" s="62"/>
      <c r="D600" s="203" t="s">
        <v>751</v>
      </c>
      <c r="E600" s="62"/>
      <c r="F600" s="249" t="s">
        <v>820</v>
      </c>
      <c r="G600" s="62"/>
      <c r="H600" s="62"/>
      <c r="I600" s="162"/>
      <c r="J600" s="62"/>
      <c r="K600" s="62"/>
      <c r="L600" s="60"/>
      <c r="M600" s="205"/>
      <c r="N600" s="41"/>
      <c r="O600" s="41"/>
      <c r="P600" s="41"/>
      <c r="Q600" s="41"/>
      <c r="R600" s="41"/>
      <c r="S600" s="41"/>
      <c r="T600" s="77"/>
      <c r="AT600" s="23" t="s">
        <v>751</v>
      </c>
      <c r="AU600" s="23" t="s">
        <v>83</v>
      </c>
    </row>
    <row r="601" spans="2:65" s="12" customFormat="1" x14ac:dyDescent="0.3">
      <c r="B601" s="216"/>
      <c r="C601" s="217"/>
      <c r="D601" s="203" t="s">
        <v>140</v>
      </c>
      <c r="E601" s="218" t="s">
        <v>23</v>
      </c>
      <c r="F601" s="219" t="s">
        <v>821</v>
      </c>
      <c r="G601" s="217"/>
      <c r="H601" s="220">
        <v>4</v>
      </c>
      <c r="I601" s="221"/>
      <c r="J601" s="217"/>
      <c r="K601" s="217"/>
      <c r="L601" s="222"/>
      <c r="M601" s="223"/>
      <c r="N601" s="224"/>
      <c r="O601" s="224"/>
      <c r="P601" s="224"/>
      <c r="Q601" s="224"/>
      <c r="R601" s="224"/>
      <c r="S601" s="224"/>
      <c r="T601" s="225"/>
      <c r="AT601" s="226" t="s">
        <v>140</v>
      </c>
      <c r="AU601" s="226" t="s">
        <v>83</v>
      </c>
      <c r="AV601" s="12" t="s">
        <v>83</v>
      </c>
      <c r="AW601" s="12" t="s">
        <v>36</v>
      </c>
      <c r="AX601" s="12" t="s">
        <v>73</v>
      </c>
      <c r="AY601" s="226" t="s">
        <v>131</v>
      </c>
    </row>
    <row r="602" spans="2:65" s="13" customFormat="1" x14ac:dyDescent="0.3">
      <c r="B602" s="227"/>
      <c r="C602" s="228"/>
      <c r="D602" s="203" t="s">
        <v>140</v>
      </c>
      <c r="E602" s="229" t="s">
        <v>23</v>
      </c>
      <c r="F602" s="230" t="s">
        <v>208</v>
      </c>
      <c r="G602" s="228"/>
      <c r="H602" s="231">
        <v>4</v>
      </c>
      <c r="I602" s="232"/>
      <c r="J602" s="228"/>
      <c r="K602" s="228"/>
      <c r="L602" s="233"/>
      <c r="M602" s="234"/>
      <c r="N602" s="235"/>
      <c r="O602" s="235"/>
      <c r="P602" s="235"/>
      <c r="Q602" s="235"/>
      <c r="R602" s="235"/>
      <c r="S602" s="235"/>
      <c r="T602" s="236"/>
      <c r="AT602" s="237" t="s">
        <v>140</v>
      </c>
      <c r="AU602" s="237" t="s">
        <v>83</v>
      </c>
      <c r="AV602" s="13" t="s">
        <v>138</v>
      </c>
      <c r="AW602" s="13" t="s">
        <v>36</v>
      </c>
      <c r="AX602" s="13" t="s">
        <v>81</v>
      </c>
      <c r="AY602" s="237" t="s">
        <v>131</v>
      </c>
    </row>
    <row r="603" spans="2:65" s="1" customFormat="1" ht="51" customHeight="1" x14ac:dyDescent="0.3">
      <c r="B603" s="40"/>
      <c r="C603" s="238" t="s">
        <v>510</v>
      </c>
      <c r="D603" s="238" t="s">
        <v>210</v>
      </c>
      <c r="E603" s="239" t="s">
        <v>822</v>
      </c>
      <c r="F603" s="240" t="s">
        <v>823</v>
      </c>
      <c r="G603" s="241" t="s">
        <v>454</v>
      </c>
      <c r="H603" s="242">
        <v>6</v>
      </c>
      <c r="I603" s="243"/>
      <c r="J603" s="244">
        <f>ROUND(I603*H603,2)</f>
        <v>0</v>
      </c>
      <c r="K603" s="240" t="s">
        <v>23</v>
      </c>
      <c r="L603" s="245"/>
      <c r="M603" s="246" t="s">
        <v>23</v>
      </c>
      <c r="N603" s="247" t="s">
        <v>44</v>
      </c>
      <c r="O603" s="41"/>
      <c r="P603" s="200">
        <f>O603*H603</f>
        <v>0</v>
      </c>
      <c r="Q603" s="200">
        <v>0</v>
      </c>
      <c r="R603" s="200">
        <f>Q603*H603</f>
        <v>0</v>
      </c>
      <c r="S603" s="200">
        <v>0</v>
      </c>
      <c r="T603" s="201">
        <f>S603*H603</f>
        <v>0</v>
      </c>
      <c r="AR603" s="23" t="s">
        <v>262</v>
      </c>
      <c r="AT603" s="23" t="s">
        <v>210</v>
      </c>
      <c r="AU603" s="23" t="s">
        <v>83</v>
      </c>
      <c r="AY603" s="23" t="s">
        <v>131</v>
      </c>
      <c r="BE603" s="202">
        <f>IF(N603="základní",J603,0)</f>
        <v>0</v>
      </c>
      <c r="BF603" s="202">
        <f>IF(N603="snížená",J603,0)</f>
        <v>0</v>
      </c>
      <c r="BG603" s="202">
        <f>IF(N603="zákl. přenesená",J603,0)</f>
        <v>0</v>
      </c>
      <c r="BH603" s="202">
        <f>IF(N603="sníž. přenesená",J603,0)</f>
        <v>0</v>
      </c>
      <c r="BI603" s="202">
        <f>IF(N603="nulová",J603,0)</f>
        <v>0</v>
      </c>
      <c r="BJ603" s="23" t="s">
        <v>81</v>
      </c>
      <c r="BK603" s="202">
        <f>ROUND(I603*H603,2)</f>
        <v>0</v>
      </c>
      <c r="BL603" s="23" t="s">
        <v>206</v>
      </c>
      <c r="BM603" s="23" t="s">
        <v>824</v>
      </c>
    </row>
    <row r="604" spans="2:65" s="1" customFormat="1" ht="36" x14ac:dyDescent="0.3">
      <c r="B604" s="40"/>
      <c r="C604" s="62"/>
      <c r="D604" s="203" t="s">
        <v>139</v>
      </c>
      <c r="E604" s="62"/>
      <c r="F604" s="204" t="s">
        <v>823</v>
      </c>
      <c r="G604" s="62"/>
      <c r="H604" s="62"/>
      <c r="I604" s="162"/>
      <c r="J604" s="62"/>
      <c r="K604" s="62"/>
      <c r="L604" s="60"/>
      <c r="M604" s="205"/>
      <c r="N604" s="41"/>
      <c r="O604" s="41"/>
      <c r="P604" s="41"/>
      <c r="Q604" s="41"/>
      <c r="R604" s="41"/>
      <c r="S604" s="41"/>
      <c r="T604" s="77"/>
      <c r="AT604" s="23" t="s">
        <v>139</v>
      </c>
      <c r="AU604" s="23" t="s">
        <v>83</v>
      </c>
    </row>
    <row r="605" spans="2:65" s="1" customFormat="1" ht="132" x14ac:dyDescent="0.3">
      <c r="B605" s="40"/>
      <c r="C605" s="62"/>
      <c r="D605" s="203" t="s">
        <v>751</v>
      </c>
      <c r="E605" s="62"/>
      <c r="F605" s="249" t="s">
        <v>825</v>
      </c>
      <c r="G605" s="62"/>
      <c r="H605" s="62"/>
      <c r="I605" s="162"/>
      <c r="J605" s="62"/>
      <c r="K605" s="62"/>
      <c r="L605" s="60"/>
      <c r="M605" s="205"/>
      <c r="N605" s="41"/>
      <c r="O605" s="41"/>
      <c r="P605" s="41"/>
      <c r="Q605" s="41"/>
      <c r="R605" s="41"/>
      <c r="S605" s="41"/>
      <c r="T605" s="77"/>
      <c r="AT605" s="23" t="s">
        <v>751</v>
      </c>
      <c r="AU605" s="23" t="s">
        <v>83</v>
      </c>
    </row>
    <row r="606" spans="2:65" s="12" customFormat="1" x14ac:dyDescent="0.3">
      <c r="B606" s="216"/>
      <c r="C606" s="217"/>
      <c r="D606" s="203" t="s">
        <v>140</v>
      </c>
      <c r="E606" s="218" t="s">
        <v>23</v>
      </c>
      <c r="F606" s="219" t="s">
        <v>826</v>
      </c>
      <c r="G606" s="217"/>
      <c r="H606" s="220">
        <v>6</v>
      </c>
      <c r="I606" s="221"/>
      <c r="J606" s="217"/>
      <c r="K606" s="217"/>
      <c r="L606" s="222"/>
      <c r="M606" s="223"/>
      <c r="N606" s="224"/>
      <c r="O606" s="224"/>
      <c r="P606" s="224"/>
      <c r="Q606" s="224"/>
      <c r="R606" s="224"/>
      <c r="S606" s="224"/>
      <c r="T606" s="225"/>
      <c r="AT606" s="226" t="s">
        <v>140</v>
      </c>
      <c r="AU606" s="226" t="s">
        <v>83</v>
      </c>
      <c r="AV606" s="12" t="s">
        <v>83</v>
      </c>
      <c r="AW606" s="12" t="s">
        <v>36</v>
      </c>
      <c r="AX606" s="12" t="s">
        <v>73</v>
      </c>
      <c r="AY606" s="226" t="s">
        <v>131</v>
      </c>
    </row>
    <row r="607" spans="2:65" s="13" customFormat="1" x14ac:dyDescent="0.3">
      <c r="B607" s="227"/>
      <c r="C607" s="228"/>
      <c r="D607" s="203" t="s">
        <v>140</v>
      </c>
      <c r="E607" s="229" t="s">
        <v>23</v>
      </c>
      <c r="F607" s="230" t="s">
        <v>208</v>
      </c>
      <c r="G607" s="228"/>
      <c r="H607" s="231">
        <v>6</v>
      </c>
      <c r="I607" s="232"/>
      <c r="J607" s="228"/>
      <c r="K607" s="228"/>
      <c r="L607" s="233"/>
      <c r="M607" s="234"/>
      <c r="N607" s="235"/>
      <c r="O607" s="235"/>
      <c r="P607" s="235"/>
      <c r="Q607" s="235"/>
      <c r="R607" s="235"/>
      <c r="S607" s="235"/>
      <c r="T607" s="236"/>
      <c r="AT607" s="237" t="s">
        <v>140</v>
      </c>
      <c r="AU607" s="237" t="s">
        <v>83</v>
      </c>
      <c r="AV607" s="13" t="s">
        <v>138</v>
      </c>
      <c r="AW607" s="13" t="s">
        <v>36</v>
      </c>
      <c r="AX607" s="13" t="s">
        <v>81</v>
      </c>
      <c r="AY607" s="237" t="s">
        <v>131</v>
      </c>
    </row>
    <row r="608" spans="2:65" s="1" customFormat="1" ht="16.5" customHeight="1" x14ac:dyDescent="0.3">
      <c r="B608" s="40"/>
      <c r="C608" s="191" t="s">
        <v>827</v>
      </c>
      <c r="D608" s="191" t="s">
        <v>134</v>
      </c>
      <c r="E608" s="192" t="s">
        <v>828</v>
      </c>
      <c r="F608" s="193" t="s">
        <v>829</v>
      </c>
      <c r="G608" s="194" t="s">
        <v>158</v>
      </c>
      <c r="H608" s="195">
        <v>438.51</v>
      </c>
      <c r="I608" s="196"/>
      <c r="J608" s="197">
        <f>ROUND(I608*H608,2)</f>
        <v>0</v>
      </c>
      <c r="K608" s="193" t="s">
        <v>23</v>
      </c>
      <c r="L608" s="60"/>
      <c r="M608" s="198" t="s">
        <v>23</v>
      </c>
      <c r="N608" s="199" t="s">
        <v>44</v>
      </c>
      <c r="O608" s="41"/>
      <c r="P608" s="200">
        <f>O608*H608</f>
        <v>0</v>
      </c>
      <c r="Q608" s="200">
        <v>0</v>
      </c>
      <c r="R608" s="200">
        <f>Q608*H608</f>
        <v>0</v>
      </c>
      <c r="S608" s="200">
        <v>0</v>
      </c>
      <c r="T608" s="201">
        <f>S608*H608</f>
        <v>0</v>
      </c>
      <c r="AR608" s="23" t="s">
        <v>206</v>
      </c>
      <c r="AT608" s="23" t="s">
        <v>134</v>
      </c>
      <c r="AU608" s="23" t="s">
        <v>83</v>
      </c>
      <c r="AY608" s="23" t="s">
        <v>131</v>
      </c>
      <c r="BE608" s="202">
        <f>IF(N608="základní",J608,0)</f>
        <v>0</v>
      </c>
      <c r="BF608" s="202">
        <f>IF(N608="snížená",J608,0)</f>
        <v>0</v>
      </c>
      <c r="BG608" s="202">
        <f>IF(N608="zákl. přenesená",J608,0)</f>
        <v>0</v>
      </c>
      <c r="BH608" s="202">
        <f>IF(N608="sníž. přenesená",J608,0)</f>
        <v>0</v>
      </c>
      <c r="BI608" s="202">
        <f>IF(N608="nulová",J608,0)</f>
        <v>0</v>
      </c>
      <c r="BJ608" s="23" t="s">
        <v>81</v>
      </c>
      <c r="BK608" s="202">
        <f>ROUND(I608*H608,2)</f>
        <v>0</v>
      </c>
      <c r="BL608" s="23" t="s">
        <v>206</v>
      </c>
      <c r="BM608" s="23" t="s">
        <v>830</v>
      </c>
    </row>
    <row r="609" spans="2:65" s="1" customFormat="1" x14ac:dyDescent="0.3">
      <c r="B609" s="40"/>
      <c r="C609" s="62"/>
      <c r="D609" s="203" t="s">
        <v>139</v>
      </c>
      <c r="E609" s="62"/>
      <c r="F609" s="204" t="s">
        <v>829</v>
      </c>
      <c r="G609" s="62"/>
      <c r="H609" s="62"/>
      <c r="I609" s="162"/>
      <c r="J609" s="62"/>
      <c r="K609" s="62"/>
      <c r="L609" s="60"/>
      <c r="M609" s="205"/>
      <c r="N609" s="41"/>
      <c r="O609" s="41"/>
      <c r="P609" s="41"/>
      <c r="Q609" s="41"/>
      <c r="R609" s="41"/>
      <c r="S609" s="41"/>
      <c r="T609" s="77"/>
      <c r="AT609" s="23" t="s">
        <v>139</v>
      </c>
      <c r="AU609" s="23" t="s">
        <v>83</v>
      </c>
    </row>
    <row r="610" spans="2:65" s="12" customFormat="1" x14ac:dyDescent="0.3">
      <c r="B610" s="216"/>
      <c r="C610" s="217"/>
      <c r="D610" s="203" t="s">
        <v>140</v>
      </c>
      <c r="E610" s="218" t="s">
        <v>23</v>
      </c>
      <c r="F610" s="219" t="s">
        <v>346</v>
      </c>
      <c r="G610" s="217"/>
      <c r="H610" s="220">
        <v>30.84</v>
      </c>
      <c r="I610" s="221"/>
      <c r="J610" s="217"/>
      <c r="K610" s="217"/>
      <c r="L610" s="222"/>
      <c r="M610" s="223"/>
      <c r="N610" s="224"/>
      <c r="O610" s="224"/>
      <c r="P610" s="224"/>
      <c r="Q610" s="224"/>
      <c r="R610" s="224"/>
      <c r="S610" s="224"/>
      <c r="T610" s="225"/>
      <c r="AT610" s="226" t="s">
        <v>140</v>
      </c>
      <c r="AU610" s="226" t="s">
        <v>83</v>
      </c>
      <c r="AV610" s="12" t="s">
        <v>83</v>
      </c>
      <c r="AW610" s="12" t="s">
        <v>36</v>
      </c>
      <c r="AX610" s="12" t="s">
        <v>73</v>
      </c>
      <c r="AY610" s="226" t="s">
        <v>131</v>
      </c>
    </row>
    <row r="611" spans="2:65" s="12" customFormat="1" x14ac:dyDescent="0.3">
      <c r="B611" s="216"/>
      <c r="C611" s="217"/>
      <c r="D611" s="203" t="s">
        <v>140</v>
      </c>
      <c r="E611" s="218" t="s">
        <v>23</v>
      </c>
      <c r="F611" s="219" t="s">
        <v>347</v>
      </c>
      <c r="G611" s="217"/>
      <c r="H611" s="220">
        <v>90.8</v>
      </c>
      <c r="I611" s="221"/>
      <c r="J611" s="217"/>
      <c r="K611" s="217"/>
      <c r="L611" s="222"/>
      <c r="M611" s="223"/>
      <c r="N611" s="224"/>
      <c r="O611" s="224"/>
      <c r="P611" s="224"/>
      <c r="Q611" s="224"/>
      <c r="R611" s="224"/>
      <c r="S611" s="224"/>
      <c r="T611" s="225"/>
      <c r="AT611" s="226" t="s">
        <v>140</v>
      </c>
      <c r="AU611" s="226" t="s">
        <v>83</v>
      </c>
      <c r="AV611" s="12" t="s">
        <v>83</v>
      </c>
      <c r="AW611" s="12" t="s">
        <v>36</v>
      </c>
      <c r="AX611" s="12" t="s">
        <v>73</v>
      </c>
      <c r="AY611" s="226" t="s">
        <v>131</v>
      </c>
    </row>
    <row r="612" spans="2:65" s="12" customFormat="1" x14ac:dyDescent="0.3">
      <c r="B612" s="216"/>
      <c r="C612" s="217"/>
      <c r="D612" s="203" t="s">
        <v>140</v>
      </c>
      <c r="E612" s="218" t="s">
        <v>23</v>
      </c>
      <c r="F612" s="219" t="s">
        <v>348</v>
      </c>
      <c r="G612" s="217"/>
      <c r="H612" s="220">
        <v>91</v>
      </c>
      <c r="I612" s="221"/>
      <c r="J612" s="217"/>
      <c r="K612" s="217"/>
      <c r="L612" s="222"/>
      <c r="M612" s="223"/>
      <c r="N612" s="224"/>
      <c r="O612" s="224"/>
      <c r="P612" s="224"/>
      <c r="Q612" s="224"/>
      <c r="R612" s="224"/>
      <c r="S612" s="224"/>
      <c r="T612" s="225"/>
      <c r="AT612" s="226" t="s">
        <v>140</v>
      </c>
      <c r="AU612" s="226" t="s">
        <v>83</v>
      </c>
      <c r="AV612" s="12" t="s">
        <v>83</v>
      </c>
      <c r="AW612" s="12" t="s">
        <v>36</v>
      </c>
      <c r="AX612" s="12" t="s">
        <v>73</v>
      </c>
      <c r="AY612" s="226" t="s">
        <v>131</v>
      </c>
    </row>
    <row r="613" spans="2:65" s="12" customFormat="1" x14ac:dyDescent="0.3">
      <c r="B613" s="216"/>
      <c r="C613" s="217"/>
      <c r="D613" s="203" t="s">
        <v>140</v>
      </c>
      <c r="E613" s="218" t="s">
        <v>23</v>
      </c>
      <c r="F613" s="219" t="s">
        <v>349</v>
      </c>
      <c r="G613" s="217"/>
      <c r="H613" s="220">
        <v>30.84</v>
      </c>
      <c r="I613" s="221"/>
      <c r="J613" s="217"/>
      <c r="K613" s="217"/>
      <c r="L613" s="222"/>
      <c r="M613" s="223"/>
      <c r="N613" s="224"/>
      <c r="O613" s="224"/>
      <c r="P613" s="224"/>
      <c r="Q613" s="224"/>
      <c r="R613" s="224"/>
      <c r="S613" s="224"/>
      <c r="T613" s="225"/>
      <c r="AT613" s="226" t="s">
        <v>140</v>
      </c>
      <c r="AU613" s="226" t="s">
        <v>83</v>
      </c>
      <c r="AV613" s="12" t="s">
        <v>83</v>
      </c>
      <c r="AW613" s="12" t="s">
        <v>36</v>
      </c>
      <c r="AX613" s="12" t="s">
        <v>73</v>
      </c>
      <c r="AY613" s="226" t="s">
        <v>131</v>
      </c>
    </row>
    <row r="614" spans="2:65" s="12" customFormat="1" x14ac:dyDescent="0.3">
      <c r="B614" s="216"/>
      <c r="C614" s="217"/>
      <c r="D614" s="203" t="s">
        <v>140</v>
      </c>
      <c r="E614" s="218" t="s">
        <v>23</v>
      </c>
      <c r="F614" s="219" t="s">
        <v>350</v>
      </c>
      <c r="G614" s="217"/>
      <c r="H614" s="220">
        <v>73.12</v>
      </c>
      <c r="I614" s="221"/>
      <c r="J614" s="217"/>
      <c r="K614" s="217"/>
      <c r="L614" s="222"/>
      <c r="M614" s="223"/>
      <c r="N614" s="224"/>
      <c r="O614" s="224"/>
      <c r="P614" s="224"/>
      <c r="Q614" s="224"/>
      <c r="R614" s="224"/>
      <c r="S614" s="224"/>
      <c r="T614" s="225"/>
      <c r="AT614" s="226" t="s">
        <v>140</v>
      </c>
      <c r="AU614" s="226" t="s">
        <v>83</v>
      </c>
      <c r="AV614" s="12" t="s">
        <v>83</v>
      </c>
      <c r="AW614" s="12" t="s">
        <v>36</v>
      </c>
      <c r="AX614" s="12" t="s">
        <v>73</v>
      </c>
      <c r="AY614" s="226" t="s">
        <v>131</v>
      </c>
    </row>
    <row r="615" spans="2:65" s="12" customFormat="1" x14ac:dyDescent="0.3">
      <c r="B615" s="216"/>
      <c r="C615" s="217"/>
      <c r="D615" s="203" t="s">
        <v>140</v>
      </c>
      <c r="E615" s="218" t="s">
        <v>23</v>
      </c>
      <c r="F615" s="219" t="s">
        <v>351</v>
      </c>
      <c r="G615" s="217"/>
      <c r="H615" s="220">
        <v>30.96</v>
      </c>
      <c r="I615" s="221"/>
      <c r="J615" s="217"/>
      <c r="K615" s="217"/>
      <c r="L615" s="222"/>
      <c r="M615" s="223"/>
      <c r="N615" s="224"/>
      <c r="O615" s="224"/>
      <c r="P615" s="224"/>
      <c r="Q615" s="224"/>
      <c r="R615" s="224"/>
      <c r="S615" s="224"/>
      <c r="T615" s="225"/>
      <c r="AT615" s="226" t="s">
        <v>140</v>
      </c>
      <c r="AU615" s="226" t="s">
        <v>83</v>
      </c>
      <c r="AV615" s="12" t="s">
        <v>83</v>
      </c>
      <c r="AW615" s="12" t="s">
        <v>36</v>
      </c>
      <c r="AX615" s="12" t="s">
        <v>73</v>
      </c>
      <c r="AY615" s="226" t="s">
        <v>131</v>
      </c>
    </row>
    <row r="616" spans="2:65" s="12" customFormat="1" x14ac:dyDescent="0.3">
      <c r="B616" s="216"/>
      <c r="C616" s="217"/>
      <c r="D616" s="203" t="s">
        <v>140</v>
      </c>
      <c r="E616" s="218" t="s">
        <v>23</v>
      </c>
      <c r="F616" s="219" t="s">
        <v>352</v>
      </c>
      <c r="G616" s="217"/>
      <c r="H616" s="220">
        <v>10.16</v>
      </c>
      <c r="I616" s="221"/>
      <c r="J616" s="217"/>
      <c r="K616" s="217"/>
      <c r="L616" s="222"/>
      <c r="M616" s="223"/>
      <c r="N616" s="224"/>
      <c r="O616" s="224"/>
      <c r="P616" s="224"/>
      <c r="Q616" s="224"/>
      <c r="R616" s="224"/>
      <c r="S616" s="224"/>
      <c r="T616" s="225"/>
      <c r="AT616" s="226" t="s">
        <v>140</v>
      </c>
      <c r="AU616" s="226" t="s">
        <v>83</v>
      </c>
      <c r="AV616" s="12" t="s">
        <v>83</v>
      </c>
      <c r="AW616" s="12" t="s">
        <v>36</v>
      </c>
      <c r="AX616" s="12" t="s">
        <v>73</v>
      </c>
      <c r="AY616" s="226" t="s">
        <v>131</v>
      </c>
    </row>
    <row r="617" spans="2:65" s="12" customFormat="1" x14ac:dyDescent="0.3">
      <c r="B617" s="216"/>
      <c r="C617" s="217"/>
      <c r="D617" s="203" t="s">
        <v>140</v>
      </c>
      <c r="E617" s="218" t="s">
        <v>23</v>
      </c>
      <c r="F617" s="219" t="s">
        <v>831</v>
      </c>
      <c r="G617" s="217"/>
      <c r="H617" s="220">
        <v>19.079999999999998</v>
      </c>
      <c r="I617" s="221"/>
      <c r="J617" s="217"/>
      <c r="K617" s="217"/>
      <c r="L617" s="222"/>
      <c r="M617" s="223"/>
      <c r="N617" s="224"/>
      <c r="O617" s="224"/>
      <c r="P617" s="224"/>
      <c r="Q617" s="224"/>
      <c r="R617" s="224"/>
      <c r="S617" s="224"/>
      <c r="T617" s="225"/>
      <c r="AT617" s="226" t="s">
        <v>140</v>
      </c>
      <c r="AU617" s="226" t="s">
        <v>83</v>
      </c>
      <c r="AV617" s="12" t="s">
        <v>83</v>
      </c>
      <c r="AW617" s="12" t="s">
        <v>36</v>
      </c>
      <c r="AX617" s="12" t="s">
        <v>73</v>
      </c>
      <c r="AY617" s="226" t="s">
        <v>131</v>
      </c>
    </row>
    <row r="618" spans="2:65" s="12" customFormat="1" x14ac:dyDescent="0.3">
      <c r="B618" s="216"/>
      <c r="C618" s="217"/>
      <c r="D618" s="203" t="s">
        <v>140</v>
      </c>
      <c r="E618" s="218" t="s">
        <v>23</v>
      </c>
      <c r="F618" s="219" t="s">
        <v>338</v>
      </c>
      <c r="G618" s="217"/>
      <c r="H618" s="220">
        <v>6.6</v>
      </c>
      <c r="I618" s="221"/>
      <c r="J618" s="217"/>
      <c r="K618" s="217"/>
      <c r="L618" s="222"/>
      <c r="M618" s="223"/>
      <c r="N618" s="224"/>
      <c r="O618" s="224"/>
      <c r="P618" s="224"/>
      <c r="Q618" s="224"/>
      <c r="R618" s="224"/>
      <c r="S618" s="224"/>
      <c r="T618" s="225"/>
      <c r="AT618" s="226" t="s">
        <v>140</v>
      </c>
      <c r="AU618" s="226" t="s">
        <v>83</v>
      </c>
      <c r="AV618" s="12" t="s">
        <v>83</v>
      </c>
      <c r="AW618" s="12" t="s">
        <v>36</v>
      </c>
      <c r="AX618" s="12" t="s">
        <v>73</v>
      </c>
      <c r="AY618" s="226" t="s">
        <v>131</v>
      </c>
    </row>
    <row r="619" spans="2:65" s="12" customFormat="1" x14ac:dyDescent="0.3">
      <c r="B619" s="216"/>
      <c r="C619" s="217"/>
      <c r="D619" s="203" t="s">
        <v>140</v>
      </c>
      <c r="E619" s="218" t="s">
        <v>23</v>
      </c>
      <c r="F619" s="219" t="s">
        <v>339</v>
      </c>
      <c r="G619" s="217"/>
      <c r="H619" s="220">
        <v>14.4</v>
      </c>
      <c r="I619" s="221"/>
      <c r="J619" s="217"/>
      <c r="K619" s="217"/>
      <c r="L619" s="222"/>
      <c r="M619" s="223"/>
      <c r="N619" s="224"/>
      <c r="O619" s="224"/>
      <c r="P619" s="224"/>
      <c r="Q619" s="224"/>
      <c r="R619" s="224"/>
      <c r="S619" s="224"/>
      <c r="T619" s="225"/>
      <c r="AT619" s="226" t="s">
        <v>140</v>
      </c>
      <c r="AU619" s="226" t="s">
        <v>83</v>
      </c>
      <c r="AV619" s="12" t="s">
        <v>83</v>
      </c>
      <c r="AW619" s="12" t="s">
        <v>36</v>
      </c>
      <c r="AX619" s="12" t="s">
        <v>73</v>
      </c>
      <c r="AY619" s="226" t="s">
        <v>131</v>
      </c>
    </row>
    <row r="620" spans="2:65" s="12" customFormat="1" x14ac:dyDescent="0.3">
      <c r="B620" s="216"/>
      <c r="C620" s="217"/>
      <c r="D620" s="203" t="s">
        <v>140</v>
      </c>
      <c r="E620" s="218" t="s">
        <v>23</v>
      </c>
      <c r="F620" s="219" t="s">
        <v>340</v>
      </c>
      <c r="G620" s="217"/>
      <c r="H620" s="220">
        <v>21.6</v>
      </c>
      <c r="I620" s="221"/>
      <c r="J620" s="217"/>
      <c r="K620" s="217"/>
      <c r="L620" s="222"/>
      <c r="M620" s="223"/>
      <c r="N620" s="224"/>
      <c r="O620" s="224"/>
      <c r="P620" s="224"/>
      <c r="Q620" s="224"/>
      <c r="R620" s="224"/>
      <c r="S620" s="224"/>
      <c r="T620" s="225"/>
      <c r="AT620" s="226" t="s">
        <v>140</v>
      </c>
      <c r="AU620" s="226" t="s">
        <v>83</v>
      </c>
      <c r="AV620" s="12" t="s">
        <v>83</v>
      </c>
      <c r="AW620" s="12" t="s">
        <v>36</v>
      </c>
      <c r="AX620" s="12" t="s">
        <v>73</v>
      </c>
      <c r="AY620" s="226" t="s">
        <v>131</v>
      </c>
    </row>
    <row r="621" spans="2:65" s="12" customFormat="1" x14ac:dyDescent="0.3">
      <c r="B621" s="216"/>
      <c r="C621" s="217"/>
      <c r="D621" s="203" t="s">
        <v>140</v>
      </c>
      <c r="E621" s="218" t="s">
        <v>23</v>
      </c>
      <c r="F621" s="219" t="s">
        <v>173</v>
      </c>
      <c r="G621" s="217"/>
      <c r="H621" s="220">
        <v>6.37</v>
      </c>
      <c r="I621" s="221"/>
      <c r="J621" s="217"/>
      <c r="K621" s="217"/>
      <c r="L621" s="222"/>
      <c r="M621" s="223"/>
      <c r="N621" s="224"/>
      <c r="O621" s="224"/>
      <c r="P621" s="224"/>
      <c r="Q621" s="224"/>
      <c r="R621" s="224"/>
      <c r="S621" s="224"/>
      <c r="T621" s="225"/>
      <c r="AT621" s="226" t="s">
        <v>140</v>
      </c>
      <c r="AU621" s="226" t="s">
        <v>83</v>
      </c>
      <c r="AV621" s="12" t="s">
        <v>83</v>
      </c>
      <c r="AW621" s="12" t="s">
        <v>36</v>
      </c>
      <c r="AX621" s="12" t="s">
        <v>73</v>
      </c>
      <c r="AY621" s="226" t="s">
        <v>131</v>
      </c>
    </row>
    <row r="622" spans="2:65" s="12" customFormat="1" x14ac:dyDescent="0.3">
      <c r="B622" s="216"/>
      <c r="C622" s="217"/>
      <c r="D622" s="203" t="s">
        <v>140</v>
      </c>
      <c r="E622" s="218" t="s">
        <v>23</v>
      </c>
      <c r="F622" s="219" t="s">
        <v>174</v>
      </c>
      <c r="G622" s="217"/>
      <c r="H622" s="220">
        <v>12.74</v>
      </c>
      <c r="I622" s="221"/>
      <c r="J622" s="217"/>
      <c r="K622" s="217"/>
      <c r="L622" s="222"/>
      <c r="M622" s="223"/>
      <c r="N622" s="224"/>
      <c r="O622" s="224"/>
      <c r="P622" s="224"/>
      <c r="Q622" s="224"/>
      <c r="R622" s="224"/>
      <c r="S622" s="224"/>
      <c r="T622" s="225"/>
      <c r="AT622" s="226" t="s">
        <v>140</v>
      </c>
      <c r="AU622" s="226" t="s">
        <v>83</v>
      </c>
      <c r="AV622" s="12" t="s">
        <v>83</v>
      </c>
      <c r="AW622" s="12" t="s">
        <v>36</v>
      </c>
      <c r="AX622" s="12" t="s">
        <v>73</v>
      </c>
      <c r="AY622" s="226" t="s">
        <v>131</v>
      </c>
    </row>
    <row r="623" spans="2:65" s="13" customFormat="1" x14ac:dyDescent="0.3">
      <c r="B623" s="227"/>
      <c r="C623" s="228"/>
      <c r="D623" s="203" t="s">
        <v>140</v>
      </c>
      <c r="E623" s="229" t="s">
        <v>23</v>
      </c>
      <c r="F623" s="230" t="s">
        <v>208</v>
      </c>
      <c r="G623" s="228"/>
      <c r="H623" s="231">
        <v>438.51</v>
      </c>
      <c r="I623" s="232"/>
      <c r="J623" s="228"/>
      <c r="K623" s="228"/>
      <c r="L623" s="233"/>
      <c r="M623" s="234"/>
      <c r="N623" s="235"/>
      <c r="O623" s="235"/>
      <c r="P623" s="235"/>
      <c r="Q623" s="235"/>
      <c r="R623" s="235"/>
      <c r="S623" s="235"/>
      <c r="T623" s="236"/>
      <c r="AT623" s="237" t="s">
        <v>140</v>
      </c>
      <c r="AU623" s="237" t="s">
        <v>83</v>
      </c>
      <c r="AV623" s="13" t="s">
        <v>138</v>
      </c>
      <c r="AW623" s="13" t="s">
        <v>36</v>
      </c>
      <c r="AX623" s="13" t="s">
        <v>81</v>
      </c>
      <c r="AY623" s="237" t="s">
        <v>131</v>
      </c>
    </row>
    <row r="624" spans="2:65" s="1" customFormat="1" ht="16.5" customHeight="1" x14ac:dyDescent="0.3">
      <c r="B624" s="40"/>
      <c r="C624" s="191" t="s">
        <v>517</v>
      </c>
      <c r="D624" s="191" t="s">
        <v>134</v>
      </c>
      <c r="E624" s="192" t="s">
        <v>832</v>
      </c>
      <c r="F624" s="193" t="s">
        <v>833</v>
      </c>
      <c r="G624" s="194" t="s">
        <v>158</v>
      </c>
      <c r="H624" s="195">
        <v>438.51</v>
      </c>
      <c r="I624" s="196"/>
      <c r="J624" s="197">
        <f>ROUND(I624*H624,2)</f>
        <v>0</v>
      </c>
      <c r="K624" s="193" t="s">
        <v>23</v>
      </c>
      <c r="L624" s="60"/>
      <c r="M624" s="198" t="s">
        <v>23</v>
      </c>
      <c r="N624" s="199" t="s">
        <v>44</v>
      </c>
      <c r="O624" s="41"/>
      <c r="P624" s="200">
        <f>O624*H624</f>
        <v>0</v>
      </c>
      <c r="Q624" s="200">
        <v>0</v>
      </c>
      <c r="R624" s="200">
        <f>Q624*H624</f>
        <v>0</v>
      </c>
      <c r="S624" s="200">
        <v>0</v>
      </c>
      <c r="T624" s="201">
        <f>S624*H624</f>
        <v>0</v>
      </c>
      <c r="AR624" s="23" t="s">
        <v>206</v>
      </c>
      <c r="AT624" s="23" t="s">
        <v>134</v>
      </c>
      <c r="AU624" s="23" t="s">
        <v>83</v>
      </c>
      <c r="AY624" s="23" t="s">
        <v>131</v>
      </c>
      <c r="BE624" s="202">
        <f>IF(N624="základní",J624,0)</f>
        <v>0</v>
      </c>
      <c r="BF624" s="202">
        <f>IF(N624="snížená",J624,0)</f>
        <v>0</v>
      </c>
      <c r="BG624" s="202">
        <f>IF(N624="zákl. přenesená",J624,0)</f>
        <v>0</v>
      </c>
      <c r="BH624" s="202">
        <f>IF(N624="sníž. přenesená",J624,0)</f>
        <v>0</v>
      </c>
      <c r="BI624" s="202">
        <f>IF(N624="nulová",J624,0)</f>
        <v>0</v>
      </c>
      <c r="BJ624" s="23" t="s">
        <v>81</v>
      </c>
      <c r="BK624" s="202">
        <f>ROUND(I624*H624,2)</f>
        <v>0</v>
      </c>
      <c r="BL624" s="23" t="s">
        <v>206</v>
      </c>
      <c r="BM624" s="23" t="s">
        <v>834</v>
      </c>
    </row>
    <row r="625" spans="2:65" s="1" customFormat="1" x14ac:dyDescent="0.3">
      <c r="B625" s="40"/>
      <c r="C625" s="62"/>
      <c r="D625" s="203" t="s">
        <v>139</v>
      </c>
      <c r="E625" s="62"/>
      <c r="F625" s="204" t="s">
        <v>833</v>
      </c>
      <c r="G625" s="62"/>
      <c r="H625" s="62"/>
      <c r="I625" s="162"/>
      <c r="J625" s="62"/>
      <c r="K625" s="62"/>
      <c r="L625" s="60"/>
      <c r="M625" s="205"/>
      <c r="N625" s="41"/>
      <c r="O625" s="41"/>
      <c r="P625" s="41"/>
      <c r="Q625" s="41"/>
      <c r="R625" s="41"/>
      <c r="S625" s="41"/>
      <c r="T625" s="77"/>
      <c r="AT625" s="23" t="s">
        <v>139</v>
      </c>
      <c r="AU625" s="23" t="s">
        <v>83</v>
      </c>
    </row>
    <row r="626" spans="2:65" s="1" customFormat="1" ht="16.5" customHeight="1" x14ac:dyDescent="0.3">
      <c r="B626" s="40"/>
      <c r="C626" s="191" t="s">
        <v>835</v>
      </c>
      <c r="D626" s="191" t="s">
        <v>134</v>
      </c>
      <c r="E626" s="192" t="s">
        <v>836</v>
      </c>
      <c r="F626" s="193" t="s">
        <v>837</v>
      </c>
      <c r="G626" s="194" t="s">
        <v>454</v>
      </c>
      <c r="H626" s="195">
        <v>3</v>
      </c>
      <c r="I626" s="196"/>
      <c r="J626" s="197">
        <f>ROUND(I626*H626,2)</f>
        <v>0</v>
      </c>
      <c r="K626" s="193" t="s">
        <v>147</v>
      </c>
      <c r="L626" s="60"/>
      <c r="M626" s="198" t="s">
        <v>23</v>
      </c>
      <c r="N626" s="199" t="s">
        <v>44</v>
      </c>
      <c r="O626" s="41"/>
      <c r="P626" s="200">
        <f>O626*H626</f>
        <v>0</v>
      </c>
      <c r="Q626" s="200">
        <v>9.3000000000000005E-4</v>
      </c>
      <c r="R626" s="200">
        <f>Q626*H626</f>
        <v>2.7899999999999999E-3</v>
      </c>
      <c r="S626" s="200">
        <v>0</v>
      </c>
      <c r="T626" s="201">
        <f>S626*H626</f>
        <v>0</v>
      </c>
      <c r="AR626" s="23" t="s">
        <v>206</v>
      </c>
      <c r="AT626" s="23" t="s">
        <v>134</v>
      </c>
      <c r="AU626" s="23" t="s">
        <v>83</v>
      </c>
      <c r="AY626" s="23" t="s">
        <v>131</v>
      </c>
      <c r="BE626" s="202">
        <f>IF(N626="základní",J626,0)</f>
        <v>0</v>
      </c>
      <c r="BF626" s="202">
        <f>IF(N626="snížená",J626,0)</f>
        <v>0</v>
      </c>
      <c r="BG626" s="202">
        <f>IF(N626="zákl. přenesená",J626,0)</f>
        <v>0</v>
      </c>
      <c r="BH626" s="202">
        <f>IF(N626="sníž. přenesená",J626,0)</f>
        <v>0</v>
      </c>
      <c r="BI626" s="202">
        <f>IF(N626="nulová",J626,0)</f>
        <v>0</v>
      </c>
      <c r="BJ626" s="23" t="s">
        <v>81</v>
      </c>
      <c r="BK626" s="202">
        <f>ROUND(I626*H626,2)</f>
        <v>0</v>
      </c>
      <c r="BL626" s="23" t="s">
        <v>206</v>
      </c>
      <c r="BM626" s="23" t="s">
        <v>838</v>
      </c>
    </row>
    <row r="627" spans="2:65" s="1" customFormat="1" ht="24" x14ac:dyDescent="0.3">
      <c r="B627" s="40"/>
      <c r="C627" s="62"/>
      <c r="D627" s="203" t="s">
        <v>139</v>
      </c>
      <c r="E627" s="62"/>
      <c r="F627" s="204" t="s">
        <v>839</v>
      </c>
      <c r="G627" s="62"/>
      <c r="H627" s="62"/>
      <c r="I627" s="162"/>
      <c r="J627" s="62"/>
      <c r="K627" s="62"/>
      <c r="L627" s="60"/>
      <c r="M627" s="205"/>
      <c r="N627" s="41"/>
      <c r="O627" s="41"/>
      <c r="P627" s="41"/>
      <c r="Q627" s="41"/>
      <c r="R627" s="41"/>
      <c r="S627" s="41"/>
      <c r="T627" s="77"/>
      <c r="AT627" s="23" t="s">
        <v>139</v>
      </c>
      <c r="AU627" s="23" t="s">
        <v>83</v>
      </c>
    </row>
    <row r="628" spans="2:65" s="12" customFormat="1" x14ac:dyDescent="0.3">
      <c r="B628" s="216"/>
      <c r="C628" s="217"/>
      <c r="D628" s="203" t="s">
        <v>140</v>
      </c>
      <c r="E628" s="218" t="s">
        <v>23</v>
      </c>
      <c r="F628" s="219" t="s">
        <v>840</v>
      </c>
      <c r="G628" s="217"/>
      <c r="H628" s="220">
        <v>1</v>
      </c>
      <c r="I628" s="221"/>
      <c r="J628" s="217"/>
      <c r="K628" s="217"/>
      <c r="L628" s="222"/>
      <c r="M628" s="223"/>
      <c r="N628" s="224"/>
      <c r="O628" s="224"/>
      <c r="P628" s="224"/>
      <c r="Q628" s="224"/>
      <c r="R628" s="224"/>
      <c r="S628" s="224"/>
      <c r="T628" s="225"/>
      <c r="AT628" s="226" t="s">
        <v>140</v>
      </c>
      <c r="AU628" s="226" t="s">
        <v>83</v>
      </c>
      <c r="AV628" s="12" t="s">
        <v>83</v>
      </c>
      <c r="AW628" s="12" t="s">
        <v>36</v>
      </c>
      <c r="AX628" s="12" t="s">
        <v>73</v>
      </c>
      <c r="AY628" s="226" t="s">
        <v>131</v>
      </c>
    </row>
    <row r="629" spans="2:65" s="12" customFormat="1" x14ac:dyDescent="0.3">
      <c r="B629" s="216"/>
      <c r="C629" s="217"/>
      <c r="D629" s="203" t="s">
        <v>140</v>
      </c>
      <c r="E629" s="218" t="s">
        <v>23</v>
      </c>
      <c r="F629" s="219" t="s">
        <v>841</v>
      </c>
      <c r="G629" s="217"/>
      <c r="H629" s="220">
        <v>2</v>
      </c>
      <c r="I629" s="221"/>
      <c r="J629" s="217"/>
      <c r="K629" s="217"/>
      <c r="L629" s="222"/>
      <c r="M629" s="223"/>
      <c r="N629" s="224"/>
      <c r="O629" s="224"/>
      <c r="P629" s="224"/>
      <c r="Q629" s="224"/>
      <c r="R629" s="224"/>
      <c r="S629" s="224"/>
      <c r="T629" s="225"/>
      <c r="AT629" s="226" t="s">
        <v>140</v>
      </c>
      <c r="AU629" s="226" t="s">
        <v>83</v>
      </c>
      <c r="AV629" s="12" t="s">
        <v>83</v>
      </c>
      <c r="AW629" s="12" t="s">
        <v>36</v>
      </c>
      <c r="AX629" s="12" t="s">
        <v>73</v>
      </c>
      <c r="AY629" s="226" t="s">
        <v>131</v>
      </c>
    </row>
    <row r="630" spans="2:65" s="13" customFormat="1" x14ac:dyDescent="0.3">
      <c r="B630" s="227"/>
      <c r="C630" s="228"/>
      <c r="D630" s="203" t="s">
        <v>140</v>
      </c>
      <c r="E630" s="229" t="s">
        <v>23</v>
      </c>
      <c r="F630" s="230" t="s">
        <v>208</v>
      </c>
      <c r="G630" s="228"/>
      <c r="H630" s="231">
        <v>3</v>
      </c>
      <c r="I630" s="232"/>
      <c r="J630" s="228"/>
      <c r="K630" s="228"/>
      <c r="L630" s="233"/>
      <c r="M630" s="234"/>
      <c r="N630" s="235"/>
      <c r="O630" s="235"/>
      <c r="P630" s="235"/>
      <c r="Q630" s="235"/>
      <c r="R630" s="235"/>
      <c r="S630" s="235"/>
      <c r="T630" s="236"/>
      <c r="AT630" s="237" t="s">
        <v>140</v>
      </c>
      <c r="AU630" s="237" t="s">
        <v>83</v>
      </c>
      <c r="AV630" s="13" t="s">
        <v>138</v>
      </c>
      <c r="AW630" s="13" t="s">
        <v>36</v>
      </c>
      <c r="AX630" s="13" t="s">
        <v>81</v>
      </c>
      <c r="AY630" s="237" t="s">
        <v>131</v>
      </c>
    </row>
    <row r="631" spans="2:65" s="1" customFormat="1" ht="51" customHeight="1" x14ac:dyDescent="0.3">
      <c r="B631" s="40"/>
      <c r="C631" s="238" t="s">
        <v>521</v>
      </c>
      <c r="D631" s="238" t="s">
        <v>210</v>
      </c>
      <c r="E631" s="239" t="s">
        <v>842</v>
      </c>
      <c r="F631" s="240" t="s">
        <v>843</v>
      </c>
      <c r="G631" s="241" t="s">
        <v>454</v>
      </c>
      <c r="H631" s="242">
        <v>1</v>
      </c>
      <c r="I631" s="243"/>
      <c r="J631" s="244">
        <f>ROUND(I631*H631,2)</f>
        <v>0</v>
      </c>
      <c r="K631" s="240" t="s">
        <v>23</v>
      </c>
      <c r="L631" s="245"/>
      <c r="M631" s="246" t="s">
        <v>23</v>
      </c>
      <c r="N631" s="247" t="s">
        <v>44</v>
      </c>
      <c r="O631" s="41"/>
      <c r="P631" s="200">
        <f>O631*H631</f>
        <v>0</v>
      </c>
      <c r="Q631" s="200">
        <v>0</v>
      </c>
      <c r="R631" s="200">
        <f>Q631*H631</f>
        <v>0</v>
      </c>
      <c r="S631" s="200">
        <v>0</v>
      </c>
      <c r="T631" s="201">
        <f>S631*H631</f>
        <v>0</v>
      </c>
      <c r="AR631" s="23" t="s">
        <v>262</v>
      </c>
      <c r="AT631" s="23" t="s">
        <v>210</v>
      </c>
      <c r="AU631" s="23" t="s">
        <v>83</v>
      </c>
      <c r="AY631" s="23" t="s">
        <v>131</v>
      </c>
      <c r="BE631" s="202">
        <f>IF(N631="základní",J631,0)</f>
        <v>0</v>
      </c>
      <c r="BF631" s="202">
        <f>IF(N631="snížená",J631,0)</f>
        <v>0</v>
      </c>
      <c r="BG631" s="202">
        <f>IF(N631="zákl. přenesená",J631,0)</f>
        <v>0</v>
      </c>
      <c r="BH631" s="202">
        <f>IF(N631="sníž. přenesená",J631,0)</f>
        <v>0</v>
      </c>
      <c r="BI631" s="202">
        <f>IF(N631="nulová",J631,0)</f>
        <v>0</v>
      </c>
      <c r="BJ631" s="23" t="s">
        <v>81</v>
      </c>
      <c r="BK631" s="202">
        <f>ROUND(I631*H631,2)</f>
        <v>0</v>
      </c>
      <c r="BL631" s="23" t="s">
        <v>206</v>
      </c>
      <c r="BM631" s="23" t="s">
        <v>844</v>
      </c>
    </row>
    <row r="632" spans="2:65" s="1" customFormat="1" ht="36" x14ac:dyDescent="0.3">
      <c r="B632" s="40"/>
      <c r="C632" s="62"/>
      <c r="D632" s="203" t="s">
        <v>139</v>
      </c>
      <c r="E632" s="62"/>
      <c r="F632" s="204" t="s">
        <v>843</v>
      </c>
      <c r="G632" s="62"/>
      <c r="H632" s="62"/>
      <c r="I632" s="162"/>
      <c r="J632" s="62"/>
      <c r="K632" s="62"/>
      <c r="L632" s="60"/>
      <c r="M632" s="205"/>
      <c r="N632" s="41"/>
      <c r="O632" s="41"/>
      <c r="P632" s="41"/>
      <c r="Q632" s="41"/>
      <c r="R632" s="41"/>
      <c r="S632" s="41"/>
      <c r="T632" s="77"/>
      <c r="AT632" s="23" t="s">
        <v>139</v>
      </c>
      <c r="AU632" s="23" t="s">
        <v>83</v>
      </c>
    </row>
    <row r="633" spans="2:65" s="1" customFormat="1" ht="120" x14ac:dyDescent="0.3">
      <c r="B633" s="40"/>
      <c r="C633" s="62"/>
      <c r="D633" s="203" t="s">
        <v>751</v>
      </c>
      <c r="E633" s="62"/>
      <c r="F633" s="249" t="s">
        <v>845</v>
      </c>
      <c r="G633" s="62"/>
      <c r="H633" s="62"/>
      <c r="I633" s="162"/>
      <c r="J633" s="62"/>
      <c r="K633" s="62"/>
      <c r="L633" s="60"/>
      <c r="M633" s="205"/>
      <c r="N633" s="41"/>
      <c r="O633" s="41"/>
      <c r="P633" s="41"/>
      <c r="Q633" s="41"/>
      <c r="R633" s="41"/>
      <c r="S633" s="41"/>
      <c r="T633" s="77"/>
      <c r="AT633" s="23" t="s">
        <v>751</v>
      </c>
      <c r="AU633" s="23" t="s">
        <v>83</v>
      </c>
    </row>
    <row r="634" spans="2:65" s="12" customFormat="1" x14ac:dyDescent="0.3">
      <c r="B634" s="216"/>
      <c r="C634" s="217"/>
      <c r="D634" s="203" t="s">
        <v>140</v>
      </c>
      <c r="E634" s="218" t="s">
        <v>23</v>
      </c>
      <c r="F634" s="219" t="s">
        <v>753</v>
      </c>
      <c r="G634" s="217"/>
      <c r="H634" s="220">
        <v>1</v>
      </c>
      <c r="I634" s="221"/>
      <c r="J634" s="217"/>
      <c r="K634" s="217"/>
      <c r="L634" s="222"/>
      <c r="M634" s="223"/>
      <c r="N634" s="224"/>
      <c r="O634" s="224"/>
      <c r="P634" s="224"/>
      <c r="Q634" s="224"/>
      <c r="R634" s="224"/>
      <c r="S634" s="224"/>
      <c r="T634" s="225"/>
      <c r="AT634" s="226" t="s">
        <v>140</v>
      </c>
      <c r="AU634" s="226" t="s">
        <v>83</v>
      </c>
      <c r="AV634" s="12" t="s">
        <v>83</v>
      </c>
      <c r="AW634" s="12" t="s">
        <v>36</v>
      </c>
      <c r="AX634" s="12" t="s">
        <v>73</v>
      </c>
      <c r="AY634" s="226" t="s">
        <v>131</v>
      </c>
    </row>
    <row r="635" spans="2:65" s="13" customFormat="1" x14ac:dyDescent="0.3">
      <c r="B635" s="227"/>
      <c r="C635" s="228"/>
      <c r="D635" s="203" t="s">
        <v>140</v>
      </c>
      <c r="E635" s="229" t="s">
        <v>23</v>
      </c>
      <c r="F635" s="230" t="s">
        <v>208</v>
      </c>
      <c r="G635" s="228"/>
      <c r="H635" s="231">
        <v>1</v>
      </c>
      <c r="I635" s="232"/>
      <c r="J635" s="228"/>
      <c r="K635" s="228"/>
      <c r="L635" s="233"/>
      <c r="M635" s="234"/>
      <c r="N635" s="235"/>
      <c r="O635" s="235"/>
      <c r="P635" s="235"/>
      <c r="Q635" s="235"/>
      <c r="R635" s="235"/>
      <c r="S635" s="235"/>
      <c r="T635" s="236"/>
      <c r="AT635" s="237" t="s">
        <v>140</v>
      </c>
      <c r="AU635" s="237" t="s">
        <v>83</v>
      </c>
      <c r="AV635" s="13" t="s">
        <v>138</v>
      </c>
      <c r="AW635" s="13" t="s">
        <v>36</v>
      </c>
      <c r="AX635" s="13" t="s">
        <v>81</v>
      </c>
      <c r="AY635" s="237" t="s">
        <v>131</v>
      </c>
    </row>
    <row r="636" spans="2:65" s="1" customFormat="1" ht="51" customHeight="1" x14ac:dyDescent="0.3">
      <c r="B636" s="40"/>
      <c r="C636" s="238" t="s">
        <v>846</v>
      </c>
      <c r="D636" s="238" t="s">
        <v>210</v>
      </c>
      <c r="E636" s="239" t="s">
        <v>847</v>
      </c>
      <c r="F636" s="240" t="s">
        <v>848</v>
      </c>
      <c r="G636" s="241" t="s">
        <v>454</v>
      </c>
      <c r="H636" s="242">
        <v>2</v>
      </c>
      <c r="I636" s="243"/>
      <c r="J636" s="244">
        <f>ROUND(I636*H636,2)</f>
        <v>0</v>
      </c>
      <c r="K636" s="240" t="s">
        <v>23</v>
      </c>
      <c r="L636" s="245"/>
      <c r="M636" s="246" t="s">
        <v>23</v>
      </c>
      <c r="N636" s="247" t="s">
        <v>44</v>
      </c>
      <c r="O636" s="41"/>
      <c r="P636" s="200">
        <f>O636*H636</f>
        <v>0</v>
      </c>
      <c r="Q636" s="200">
        <v>0</v>
      </c>
      <c r="R636" s="200">
        <f>Q636*H636</f>
        <v>0</v>
      </c>
      <c r="S636" s="200">
        <v>0</v>
      </c>
      <c r="T636" s="201">
        <f>S636*H636</f>
        <v>0</v>
      </c>
      <c r="AR636" s="23" t="s">
        <v>262</v>
      </c>
      <c r="AT636" s="23" t="s">
        <v>210</v>
      </c>
      <c r="AU636" s="23" t="s">
        <v>83</v>
      </c>
      <c r="AY636" s="23" t="s">
        <v>131</v>
      </c>
      <c r="BE636" s="202">
        <f>IF(N636="základní",J636,0)</f>
        <v>0</v>
      </c>
      <c r="BF636" s="202">
        <f>IF(N636="snížená",J636,0)</f>
        <v>0</v>
      </c>
      <c r="BG636" s="202">
        <f>IF(N636="zákl. přenesená",J636,0)</f>
        <v>0</v>
      </c>
      <c r="BH636" s="202">
        <f>IF(N636="sníž. přenesená",J636,0)</f>
        <v>0</v>
      </c>
      <c r="BI636" s="202">
        <f>IF(N636="nulová",J636,0)</f>
        <v>0</v>
      </c>
      <c r="BJ636" s="23" t="s">
        <v>81</v>
      </c>
      <c r="BK636" s="202">
        <f>ROUND(I636*H636,2)</f>
        <v>0</v>
      </c>
      <c r="BL636" s="23" t="s">
        <v>206</v>
      </c>
      <c r="BM636" s="23" t="s">
        <v>849</v>
      </c>
    </row>
    <row r="637" spans="2:65" s="1" customFormat="1" ht="36" x14ac:dyDescent="0.3">
      <c r="B637" s="40"/>
      <c r="C637" s="62"/>
      <c r="D637" s="203" t="s">
        <v>139</v>
      </c>
      <c r="E637" s="62"/>
      <c r="F637" s="204" t="s">
        <v>848</v>
      </c>
      <c r="G637" s="62"/>
      <c r="H637" s="62"/>
      <c r="I637" s="162"/>
      <c r="J637" s="62"/>
      <c r="K637" s="62"/>
      <c r="L637" s="60"/>
      <c r="M637" s="205"/>
      <c r="N637" s="41"/>
      <c r="O637" s="41"/>
      <c r="P637" s="41"/>
      <c r="Q637" s="41"/>
      <c r="R637" s="41"/>
      <c r="S637" s="41"/>
      <c r="T637" s="77"/>
      <c r="AT637" s="23" t="s">
        <v>139</v>
      </c>
      <c r="AU637" s="23" t="s">
        <v>83</v>
      </c>
    </row>
    <row r="638" spans="2:65" s="1" customFormat="1" ht="120" x14ac:dyDescent="0.3">
      <c r="B638" s="40"/>
      <c r="C638" s="62"/>
      <c r="D638" s="203" t="s">
        <v>751</v>
      </c>
      <c r="E638" s="62"/>
      <c r="F638" s="249" t="s">
        <v>845</v>
      </c>
      <c r="G638" s="62"/>
      <c r="H638" s="62"/>
      <c r="I638" s="162"/>
      <c r="J638" s="62"/>
      <c r="K638" s="62"/>
      <c r="L638" s="60"/>
      <c r="M638" s="205"/>
      <c r="N638" s="41"/>
      <c r="O638" s="41"/>
      <c r="P638" s="41"/>
      <c r="Q638" s="41"/>
      <c r="R638" s="41"/>
      <c r="S638" s="41"/>
      <c r="T638" s="77"/>
      <c r="AT638" s="23" t="s">
        <v>751</v>
      </c>
      <c r="AU638" s="23" t="s">
        <v>83</v>
      </c>
    </row>
    <row r="639" spans="2:65" s="12" customFormat="1" x14ac:dyDescent="0.3">
      <c r="B639" s="216"/>
      <c r="C639" s="217"/>
      <c r="D639" s="203" t="s">
        <v>140</v>
      </c>
      <c r="E639" s="218" t="s">
        <v>23</v>
      </c>
      <c r="F639" s="219" t="s">
        <v>624</v>
      </c>
      <c r="G639" s="217"/>
      <c r="H639" s="220">
        <v>2</v>
      </c>
      <c r="I639" s="221"/>
      <c r="J639" s="217"/>
      <c r="K639" s="217"/>
      <c r="L639" s="222"/>
      <c r="M639" s="223"/>
      <c r="N639" s="224"/>
      <c r="O639" s="224"/>
      <c r="P639" s="224"/>
      <c r="Q639" s="224"/>
      <c r="R639" s="224"/>
      <c r="S639" s="224"/>
      <c r="T639" s="225"/>
      <c r="AT639" s="226" t="s">
        <v>140</v>
      </c>
      <c r="AU639" s="226" t="s">
        <v>83</v>
      </c>
      <c r="AV639" s="12" t="s">
        <v>83</v>
      </c>
      <c r="AW639" s="12" t="s">
        <v>36</v>
      </c>
      <c r="AX639" s="12" t="s">
        <v>73</v>
      </c>
      <c r="AY639" s="226" t="s">
        <v>131</v>
      </c>
    </row>
    <row r="640" spans="2:65" s="13" customFormat="1" x14ac:dyDescent="0.3">
      <c r="B640" s="227"/>
      <c r="C640" s="228"/>
      <c r="D640" s="203" t="s">
        <v>140</v>
      </c>
      <c r="E640" s="229" t="s">
        <v>23</v>
      </c>
      <c r="F640" s="230" t="s">
        <v>208</v>
      </c>
      <c r="G640" s="228"/>
      <c r="H640" s="231">
        <v>2</v>
      </c>
      <c r="I640" s="232"/>
      <c r="J640" s="228"/>
      <c r="K640" s="228"/>
      <c r="L640" s="233"/>
      <c r="M640" s="234"/>
      <c r="N640" s="235"/>
      <c r="O640" s="235"/>
      <c r="P640" s="235"/>
      <c r="Q640" s="235"/>
      <c r="R640" s="235"/>
      <c r="S640" s="235"/>
      <c r="T640" s="236"/>
      <c r="AT640" s="237" t="s">
        <v>140</v>
      </c>
      <c r="AU640" s="237" t="s">
        <v>83</v>
      </c>
      <c r="AV640" s="13" t="s">
        <v>138</v>
      </c>
      <c r="AW640" s="13" t="s">
        <v>36</v>
      </c>
      <c r="AX640" s="13" t="s">
        <v>81</v>
      </c>
      <c r="AY640" s="237" t="s">
        <v>131</v>
      </c>
    </row>
    <row r="641" spans="2:65" s="1" customFormat="1" ht="38.25" customHeight="1" x14ac:dyDescent="0.3">
      <c r="B641" s="40"/>
      <c r="C641" s="191" t="s">
        <v>528</v>
      </c>
      <c r="D641" s="191" t="s">
        <v>134</v>
      </c>
      <c r="E641" s="192" t="s">
        <v>850</v>
      </c>
      <c r="F641" s="193" t="s">
        <v>851</v>
      </c>
      <c r="G641" s="194" t="s">
        <v>454</v>
      </c>
      <c r="H641" s="195">
        <v>4</v>
      </c>
      <c r="I641" s="196"/>
      <c r="J641" s="197">
        <f>ROUND(I641*H641,2)</f>
        <v>0</v>
      </c>
      <c r="K641" s="193" t="s">
        <v>23</v>
      </c>
      <c r="L641" s="60"/>
      <c r="M641" s="198" t="s">
        <v>23</v>
      </c>
      <c r="N641" s="199" t="s">
        <v>44</v>
      </c>
      <c r="O641" s="41"/>
      <c r="P641" s="200">
        <f>O641*H641</f>
        <v>0</v>
      </c>
      <c r="Q641" s="200">
        <v>0</v>
      </c>
      <c r="R641" s="200">
        <f>Q641*H641</f>
        <v>0</v>
      </c>
      <c r="S641" s="200">
        <v>0</v>
      </c>
      <c r="T641" s="201">
        <f>S641*H641</f>
        <v>0</v>
      </c>
      <c r="AR641" s="23" t="s">
        <v>206</v>
      </c>
      <c r="AT641" s="23" t="s">
        <v>134</v>
      </c>
      <c r="AU641" s="23" t="s">
        <v>83</v>
      </c>
      <c r="AY641" s="23" t="s">
        <v>131</v>
      </c>
      <c r="BE641" s="202">
        <f>IF(N641="základní",J641,0)</f>
        <v>0</v>
      </c>
      <c r="BF641" s="202">
        <f>IF(N641="snížená",J641,0)</f>
        <v>0</v>
      </c>
      <c r="BG641" s="202">
        <f>IF(N641="zákl. přenesená",J641,0)</f>
        <v>0</v>
      </c>
      <c r="BH641" s="202">
        <f>IF(N641="sníž. přenesená",J641,0)</f>
        <v>0</v>
      </c>
      <c r="BI641" s="202">
        <f>IF(N641="nulová",J641,0)</f>
        <v>0</v>
      </c>
      <c r="BJ641" s="23" t="s">
        <v>81</v>
      </c>
      <c r="BK641" s="202">
        <f>ROUND(I641*H641,2)</f>
        <v>0</v>
      </c>
      <c r="BL641" s="23" t="s">
        <v>206</v>
      </c>
      <c r="BM641" s="23" t="s">
        <v>852</v>
      </c>
    </row>
    <row r="642" spans="2:65" s="1" customFormat="1" ht="36" x14ac:dyDescent="0.3">
      <c r="B642" s="40"/>
      <c r="C642" s="62"/>
      <c r="D642" s="203" t="s">
        <v>139</v>
      </c>
      <c r="E642" s="62"/>
      <c r="F642" s="204" t="s">
        <v>853</v>
      </c>
      <c r="G642" s="62"/>
      <c r="H642" s="62"/>
      <c r="I642" s="162"/>
      <c r="J642" s="62"/>
      <c r="K642" s="62"/>
      <c r="L642" s="60"/>
      <c r="M642" s="205"/>
      <c r="N642" s="41"/>
      <c r="O642" s="41"/>
      <c r="P642" s="41"/>
      <c r="Q642" s="41"/>
      <c r="R642" s="41"/>
      <c r="S642" s="41"/>
      <c r="T642" s="77"/>
      <c r="AT642" s="23" t="s">
        <v>139</v>
      </c>
      <c r="AU642" s="23" t="s">
        <v>83</v>
      </c>
    </row>
    <row r="643" spans="2:65" s="1" customFormat="1" ht="84" x14ac:dyDescent="0.3">
      <c r="B643" s="40"/>
      <c r="C643" s="62"/>
      <c r="D643" s="203" t="s">
        <v>751</v>
      </c>
      <c r="E643" s="62"/>
      <c r="F643" s="249" t="s">
        <v>854</v>
      </c>
      <c r="G643" s="62"/>
      <c r="H643" s="62"/>
      <c r="I643" s="162"/>
      <c r="J643" s="62"/>
      <c r="K643" s="62"/>
      <c r="L643" s="60"/>
      <c r="M643" s="205"/>
      <c r="N643" s="41"/>
      <c r="O643" s="41"/>
      <c r="P643" s="41"/>
      <c r="Q643" s="41"/>
      <c r="R643" s="41"/>
      <c r="S643" s="41"/>
      <c r="T643" s="77"/>
      <c r="AT643" s="23" t="s">
        <v>751</v>
      </c>
      <c r="AU643" s="23" t="s">
        <v>83</v>
      </c>
    </row>
    <row r="644" spans="2:65" s="12" customFormat="1" x14ac:dyDescent="0.3">
      <c r="B644" s="216"/>
      <c r="C644" s="217"/>
      <c r="D644" s="203" t="s">
        <v>140</v>
      </c>
      <c r="E644" s="218" t="s">
        <v>23</v>
      </c>
      <c r="F644" s="219" t="s">
        <v>855</v>
      </c>
      <c r="G644" s="217"/>
      <c r="H644" s="220">
        <v>1</v>
      </c>
      <c r="I644" s="221"/>
      <c r="J644" s="217"/>
      <c r="K644" s="217"/>
      <c r="L644" s="222"/>
      <c r="M644" s="223"/>
      <c r="N644" s="224"/>
      <c r="O644" s="224"/>
      <c r="P644" s="224"/>
      <c r="Q644" s="224"/>
      <c r="R644" s="224"/>
      <c r="S644" s="224"/>
      <c r="T644" s="225"/>
      <c r="AT644" s="226" t="s">
        <v>140</v>
      </c>
      <c r="AU644" s="226" t="s">
        <v>83</v>
      </c>
      <c r="AV644" s="12" t="s">
        <v>83</v>
      </c>
      <c r="AW644" s="12" t="s">
        <v>36</v>
      </c>
      <c r="AX644" s="12" t="s">
        <v>73</v>
      </c>
      <c r="AY644" s="226" t="s">
        <v>131</v>
      </c>
    </row>
    <row r="645" spans="2:65" s="12" customFormat="1" x14ac:dyDescent="0.3">
      <c r="B645" s="216"/>
      <c r="C645" s="217"/>
      <c r="D645" s="203" t="s">
        <v>140</v>
      </c>
      <c r="E645" s="218" t="s">
        <v>23</v>
      </c>
      <c r="F645" s="219" t="s">
        <v>856</v>
      </c>
      <c r="G645" s="217"/>
      <c r="H645" s="220">
        <v>1</v>
      </c>
      <c r="I645" s="221"/>
      <c r="J645" s="217"/>
      <c r="K645" s="217"/>
      <c r="L645" s="222"/>
      <c r="M645" s="223"/>
      <c r="N645" s="224"/>
      <c r="O645" s="224"/>
      <c r="P645" s="224"/>
      <c r="Q645" s="224"/>
      <c r="R645" s="224"/>
      <c r="S645" s="224"/>
      <c r="T645" s="225"/>
      <c r="AT645" s="226" t="s">
        <v>140</v>
      </c>
      <c r="AU645" s="226" t="s">
        <v>83</v>
      </c>
      <c r="AV645" s="12" t="s">
        <v>83</v>
      </c>
      <c r="AW645" s="12" t="s">
        <v>36</v>
      </c>
      <c r="AX645" s="12" t="s">
        <v>73</v>
      </c>
      <c r="AY645" s="226" t="s">
        <v>131</v>
      </c>
    </row>
    <row r="646" spans="2:65" s="12" customFormat="1" x14ac:dyDescent="0.3">
      <c r="B646" s="216"/>
      <c r="C646" s="217"/>
      <c r="D646" s="203" t="s">
        <v>140</v>
      </c>
      <c r="E646" s="218" t="s">
        <v>23</v>
      </c>
      <c r="F646" s="219" t="s">
        <v>857</v>
      </c>
      <c r="G646" s="217"/>
      <c r="H646" s="220">
        <v>1</v>
      </c>
      <c r="I646" s="221"/>
      <c r="J646" s="217"/>
      <c r="K646" s="217"/>
      <c r="L646" s="222"/>
      <c r="M646" s="223"/>
      <c r="N646" s="224"/>
      <c r="O646" s="224"/>
      <c r="P646" s="224"/>
      <c r="Q646" s="224"/>
      <c r="R646" s="224"/>
      <c r="S646" s="224"/>
      <c r="T646" s="225"/>
      <c r="AT646" s="226" t="s">
        <v>140</v>
      </c>
      <c r="AU646" s="226" t="s">
        <v>83</v>
      </c>
      <c r="AV646" s="12" t="s">
        <v>83</v>
      </c>
      <c r="AW646" s="12" t="s">
        <v>36</v>
      </c>
      <c r="AX646" s="12" t="s">
        <v>73</v>
      </c>
      <c r="AY646" s="226" t="s">
        <v>131</v>
      </c>
    </row>
    <row r="647" spans="2:65" s="12" customFormat="1" x14ac:dyDescent="0.3">
      <c r="B647" s="216"/>
      <c r="C647" s="217"/>
      <c r="D647" s="203" t="s">
        <v>140</v>
      </c>
      <c r="E647" s="218" t="s">
        <v>23</v>
      </c>
      <c r="F647" s="219" t="s">
        <v>858</v>
      </c>
      <c r="G647" s="217"/>
      <c r="H647" s="220">
        <v>1</v>
      </c>
      <c r="I647" s="221"/>
      <c r="J647" s="217"/>
      <c r="K647" s="217"/>
      <c r="L647" s="222"/>
      <c r="M647" s="223"/>
      <c r="N647" s="224"/>
      <c r="O647" s="224"/>
      <c r="P647" s="224"/>
      <c r="Q647" s="224"/>
      <c r="R647" s="224"/>
      <c r="S647" s="224"/>
      <c r="T647" s="225"/>
      <c r="AT647" s="226" t="s">
        <v>140</v>
      </c>
      <c r="AU647" s="226" t="s">
        <v>83</v>
      </c>
      <c r="AV647" s="12" t="s">
        <v>83</v>
      </c>
      <c r="AW647" s="12" t="s">
        <v>36</v>
      </c>
      <c r="AX647" s="12" t="s">
        <v>73</v>
      </c>
      <c r="AY647" s="226" t="s">
        <v>131</v>
      </c>
    </row>
    <row r="648" spans="2:65" s="13" customFormat="1" x14ac:dyDescent="0.3">
      <c r="B648" s="227"/>
      <c r="C648" s="228"/>
      <c r="D648" s="203" t="s">
        <v>140</v>
      </c>
      <c r="E648" s="229" t="s">
        <v>23</v>
      </c>
      <c r="F648" s="230" t="s">
        <v>208</v>
      </c>
      <c r="G648" s="228"/>
      <c r="H648" s="231">
        <v>4</v>
      </c>
      <c r="I648" s="232"/>
      <c r="J648" s="228"/>
      <c r="K648" s="228"/>
      <c r="L648" s="233"/>
      <c r="M648" s="234"/>
      <c r="N648" s="235"/>
      <c r="O648" s="235"/>
      <c r="P648" s="235"/>
      <c r="Q648" s="235"/>
      <c r="R648" s="235"/>
      <c r="S648" s="235"/>
      <c r="T648" s="236"/>
      <c r="AT648" s="237" t="s">
        <v>140</v>
      </c>
      <c r="AU648" s="237" t="s">
        <v>83</v>
      </c>
      <c r="AV648" s="13" t="s">
        <v>138</v>
      </c>
      <c r="AW648" s="13" t="s">
        <v>36</v>
      </c>
      <c r="AX648" s="13" t="s">
        <v>81</v>
      </c>
      <c r="AY648" s="237" t="s">
        <v>131</v>
      </c>
    </row>
    <row r="649" spans="2:65" s="1" customFormat="1" ht="16.5" customHeight="1" x14ac:dyDescent="0.3">
      <c r="B649" s="40"/>
      <c r="C649" s="191" t="s">
        <v>859</v>
      </c>
      <c r="D649" s="191" t="s">
        <v>134</v>
      </c>
      <c r="E649" s="192" t="s">
        <v>860</v>
      </c>
      <c r="F649" s="193" t="s">
        <v>861</v>
      </c>
      <c r="G649" s="194" t="s">
        <v>516</v>
      </c>
      <c r="H649" s="248"/>
      <c r="I649" s="196"/>
      <c r="J649" s="197">
        <f>ROUND(I649*H649,2)</f>
        <v>0</v>
      </c>
      <c r="K649" s="193" t="s">
        <v>147</v>
      </c>
      <c r="L649" s="60"/>
      <c r="M649" s="198" t="s">
        <v>23</v>
      </c>
      <c r="N649" s="199" t="s">
        <v>44</v>
      </c>
      <c r="O649" s="41"/>
      <c r="P649" s="200">
        <f>O649*H649</f>
        <v>0</v>
      </c>
      <c r="Q649" s="200">
        <v>0</v>
      </c>
      <c r="R649" s="200">
        <f>Q649*H649</f>
        <v>0</v>
      </c>
      <c r="S649" s="200">
        <v>0</v>
      </c>
      <c r="T649" s="201">
        <f>S649*H649</f>
        <v>0</v>
      </c>
      <c r="AR649" s="23" t="s">
        <v>206</v>
      </c>
      <c r="AT649" s="23" t="s">
        <v>134</v>
      </c>
      <c r="AU649" s="23" t="s">
        <v>83</v>
      </c>
      <c r="AY649" s="23" t="s">
        <v>131</v>
      </c>
      <c r="BE649" s="202">
        <f>IF(N649="základní",J649,0)</f>
        <v>0</v>
      </c>
      <c r="BF649" s="202">
        <f>IF(N649="snížená",J649,0)</f>
        <v>0</v>
      </c>
      <c r="BG649" s="202">
        <f>IF(N649="zákl. přenesená",J649,0)</f>
        <v>0</v>
      </c>
      <c r="BH649" s="202">
        <f>IF(N649="sníž. přenesená",J649,0)</f>
        <v>0</v>
      </c>
      <c r="BI649" s="202">
        <f>IF(N649="nulová",J649,0)</f>
        <v>0</v>
      </c>
      <c r="BJ649" s="23" t="s">
        <v>81</v>
      </c>
      <c r="BK649" s="202">
        <f>ROUND(I649*H649,2)</f>
        <v>0</v>
      </c>
      <c r="BL649" s="23" t="s">
        <v>206</v>
      </c>
      <c r="BM649" s="23" t="s">
        <v>862</v>
      </c>
    </row>
    <row r="650" spans="2:65" s="1" customFormat="1" ht="24" x14ac:dyDescent="0.3">
      <c r="B650" s="40"/>
      <c r="C650" s="62"/>
      <c r="D650" s="203" t="s">
        <v>139</v>
      </c>
      <c r="E650" s="62"/>
      <c r="F650" s="204" t="s">
        <v>863</v>
      </c>
      <c r="G650" s="62"/>
      <c r="H650" s="62"/>
      <c r="I650" s="162"/>
      <c r="J650" s="62"/>
      <c r="K650" s="62"/>
      <c r="L650" s="60"/>
      <c r="M650" s="205"/>
      <c r="N650" s="41"/>
      <c r="O650" s="41"/>
      <c r="P650" s="41"/>
      <c r="Q650" s="41"/>
      <c r="R650" s="41"/>
      <c r="S650" s="41"/>
      <c r="T650" s="77"/>
      <c r="AT650" s="23" t="s">
        <v>139</v>
      </c>
      <c r="AU650" s="23" t="s">
        <v>83</v>
      </c>
    </row>
    <row r="651" spans="2:65" s="1" customFormat="1" ht="16.5" customHeight="1" x14ac:dyDescent="0.3">
      <c r="B651" s="40"/>
      <c r="C651" s="191" t="s">
        <v>534</v>
      </c>
      <c r="D651" s="191" t="s">
        <v>134</v>
      </c>
      <c r="E651" s="192" t="s">
        <v>864</v>
      </c>
      <c r="F651" s="193" t="s">
        <v>865</v>
      </c>
      <c r="G651" s="194" t="s">
        <v>516</v>
      </c>
      <c r="H651" s="248"/>
      <c r="I651" s="196"/>
      <c r="J651" s="197">
        <f>ROUND(I651*H651,2)</f>
        <v>0</v>
      </c>
      <c r="K651" s="193" t="s">
        <v>147</v>
      </c>
      <c r="L651" s="60"/>
      <c r="M651" s="198" t="s">
        <v>23</v>
      </c>
      <c r="N651" s="199" t="s">
        <v>44</v>
      </c>
      <c r="O651" s="41"/>
      <c r="P651" s="200">
        <f>O651*H651</f>
        <v>0</v>
      </c>
      <c r="Q651" s="200">
        <v>0</v>
      </c>
      <c r="R651" s="200">
        <f>Q651*H651</f>
        <v>0</v>
      </c>
      <c r="S651" s="200">
        <v>0</v>
      </c>
      <c r="T651" s="201">
        <f>S651*H651</f>
        <v>0</v>
      </c>
      <c r="AR651" s="23" t="s">
        <v>206</v>
      </c>
      <c r="AT651" s="23" t="s">
        <v>134</v>
      </c>
      <c r="AU651" s="23" t="s">
        <v>83</v>
      </c>
      <c r="AY651" s="23" t="s">
        <v>131</v>
      </c>
      <c r="BE651" s="202">
        <f>IF(N651="základní",J651,0)</f>
        <v>0</v>
      </c>
      <c r="BF651" s="202">
        <f>IF(N651="snížená",J651,0)</f>
        <v>0</v>
      </c>
      <c r="BG651" s="202">
        <f>IF(N651="zákl. přenesená",J651,0)</f>
        <v>0</v>
      </c>
      <c r="BH651" s="202">
        <f>IF(N651="sníž. přenesená",J651,0)</f>
        <v>0</v>
      </c>
      <c r="BI651" s="202">
        <f>IF(N651="nulová",J651,0)</f>
        <v>0</v>
      </c>
      <c r="BJ651" s="23" t="s">
        <v>81</v>
      </c>
      <c r="BK651" s="202">
        <f>ROUND(I651*H651,2)</f>
        <v>0</v>
      </c>
      <c r="BL651" s="23" t="s">
        <v>206</v>
      </c>
      <c r="BM651" s="23" t="s">
        <v>866</v>
      </c>
    </row>
    <row r="652" spans="2:65" s="1" customFormat="1" ht="24" x14ac:dyDescent="0.3">
      <c r="B652" s="40"/>
      <c r="C652" s="62"/>
      <c r="D652" s="203" t="s">
        <v>139</v>
      </c>
      <c r="E652" s="62"/>
      <c r="F652" s="204" t="s">
        <v>867</v>
      </c>
      <c r="G652" s="62"/>
      <c r="H652" s="62"/>
      <c r="I652" s="162"/>
      <c r="J652" s="62"/>
      <c r="K652" s="62"/>
      <c r="L652" s="60"/>
      <c r="M652" s="205"/>
      <c r="N652" s="41"/>
      <c r="O652" s="41"/>
      <c r="P652" s="41"/>
      <c r="Q652" s="41"/>
      <c r="R652" s="41"/>
      <c r="S652" s="41"/>
      <c r="T652" s="77"/>
      <c r="AT652" s="23" t="s">
        <v>139</v>
      </c>
      <c r="AU652" s="23" t="s">
        <v>83</v>
      </c>
    </row>
    <row r="653" spans="2:65" s="10" customFormat="1" ht="29.85" customHeight="1" x14ac:dyDescent="0.35">
      <c r="B653" s="175"/>
      <c r="C653" s="176"/>
      <c r="D653" s="177" t="s">
        <v>72</v>
      </c>
      <c r="E653" s="189" t="s">
        <v>868</v>
      </c>
      <c r="F653" s="189" t="s">
        <v>869</v>
      </c>
      <c r="G653" s="176"/>
      <c r="H653" s="176"/>
      <c r="I653" s="179"/>
      <c r="J653" s="190">
        <f>BK653</f>
        <v>0</v>
      </c>
      <c r="K653" s="176"/>
      <c r="L653" s="181"/>
      <c r="M653" s="182"/>
      <c r="N653" s="183"/>
      <c r="O653" s="183"/>
      <c r="P653" s="184">
        <f>SUM(P654:P681)</f>
        <v>0</v>
      </c>
      <c r="Q653" s="183"/>
      <c r="R653" s="184">
        <f>SUM(R654:R681)</f>
        <v>0</v>
      </c>
      <c r="S653" s="183"/>
      <c r="T653" s="185">
        <f>SUM(T654:T681)</f>
        <v>0</v>
      </c>
      <c r="AR653" s="186" t="s">
        <v>83</v>
      </c>
      <c r="AT653" s="187" t="s">
        <v>72</v>
      </c>
      <c r="AU653" s="187" t="s">
        <v>81</v>
      </c>
      <c r="AY653" s="186" t="s">
        <v>131</v>
      </c>
      <c r="BK653" s="188">
        <f>SUM(BK654:BK681)</f>
        <v>0</v>
      </c>
    </row>
    <row r="654" spans="2:65" s="1" customFormat="1" ht="25.5" customHeight="1" x14ac:dyDescent="0.3">
      <c r="B654" s="40"/>
      <c r="C654" s="191" t="s">
        <v>870</v>
      </c>
      <c r="D654" s="191" t="s">
        <v>134</v>
      </c>
      <c r="E654" s="192" t="s">
        <v>871</v>
      </c>
      <c r="F654" s="193" t="s">
        <v>872</v>
      </c>
      <c r="G654" s="194" t="s">
        <v>454</v>
      </c>
      <c r="H654" s="195">
        <v>1</v>
      </c>
      <c r="I654" s="196"/>
      <c r="J654" s="197">
        <f>ROUND(I654*H654,2)</f>
        <v>0</v>
      </c>
      <c r="K654" s="193" t="s">
        <v>23</v>
      </c>
      <c r="L654" s="60"/>
      <c r="M654" s="198" t="s">
        <v>23</v>
      </c>
      <c r="N654" s="199" t="s">
        <v>44</v>
      </c>
      <c r="O654" s="41"/>
      <c r="P654" s="200">
        <f>O654*H654</f>
        <v>0</v>
      </c>
      <c r="Q654" s="200">
        <v>0</v>
      </c>
      <c r="R654" s="200">
        <f>Q654*H654</f>
        <v>0</v>
      </c>
      <c r="S654" s="200">
        <v>0</v>
      </c>
      <c r="T654" s="201">
        <f>S654*H654</f>
        <v>0</v>
      </c>
      <c r="AR654" s="23" t="s">
        <v>206</v>
      </c>
      <c r="AT654" s="23" t="s">
        <v>134</v>
      </c>
      <c r="AU654" s="23" t="s">
        <v>83</v>
      </c>
      <c r="AY654" s="23" t="s">
        <v>131</v>
      </c>
      <c r="BE654" s="202">
        <f>IF(N654="základní",J654,0)</f>
        <v>0</v>
      </c>
      <c r="BF654" s="202">
        <f>IF(N654="snížená",J654,0)</f>
        <v>0</v>
      </c>
      <c r="BG654" s="202">
        <f>IF(N654="zákl. přenesená",J654,0)</f>
        <v>0</v>
      </c>
      <c r="BH654" s="202">
        <f>IF(N654="sníž. přenesená",J654,0)</f>
        <v>0</v>
      </c>
      <c r="BI654" s="202">
        <f>IF(N654="nulová",J654,0)</f>
        <v>0</v>
      </c>
      <c r="BJ654" s="23" t="s">
        <v>81</v>
      </c>
      <c r="BK654" s="202">
        <f>ROUND(I654*H654,2)</f>
        <v>0</v>
      </c>
      <c r="BL654" s="23" t="s">
        <v>206</v>
      </c>
      <c r="BM654" s="23" t="s">
        <v>873</v>
      </c>
    </row>
    <row r="655" spans="2:65" s="1" customFormat="1" x14ac:dyDescent="0.3">
      <c r="B655" s="40"/>
      <c r="C655" s="62"/>
      <c r="D655" s="203" t="s">
        <v>139</v>
      </c>
      <c r="E655" s="62"/>
      <c r="F655" s="204" t="s">
        <v>872</v>
      </c>
      <c r="G655" s="62"/>
      <c r="H655" s="62"/>
      <c r="I655" s="162"/>
      <c r="J655" s="62"/>
      <c r="K655" s="62"/>
      <c r="L655" s="60"/>
      <c r="M655" s="205"/>
      <c r="N655" s="41"/>
      <c r="O655" s="41"/>
      <c r="P655" s="41"/>
      <c r="Q655" s="41"/>
      <c r="R655" s="41"/>
      <c r="S655" s="41"/>
      <c r="T655" s="77"/>
      <c r="AT655" s="23" t="s">
        <v>139</v>
      </c>
      <c r="AU655" s="23" t="s">
        <v>83</v>
      </c>
    </row>
    <row r="656" spans="2:65" s="11" customFormat="1" x14ac:dyDescent="0.3">
      <c r="B656" s="206"/>
      <c r="C656" s="207"/>
      <c r="D656" s="203" t="s">
        <v>140</v>
      </c>
      <c r="E656" s="208" t="s">
        <v>23</v>
      </c>
      <c r="F656" s="209" t="s">
        <v>874</v>
      </c>
      <c r="G656" s="207"/>
      <c r="H656" s="208" t="s">
        <v>23</v>
      </c>
      <c r="I656" s="210"/>
      <c r="J656" s="207"/>
      <c r="K656" s="207"/>
      <c r="L656" s="211"/>
      <c r="M656" s="212"/>
      <c r="N656" s="213"/>
      <c r="O656" s="213"/>
      <c r="P656" s="213"/>
      <c r="Q656" s="213"/>
      <c r="R656" s="213"/>
      <c r="S656" s="213"/>
      <c r="T656" s="214"/>
      <c r="AT656" s="215" t="s">
        <v>140</v>
      </c>
      <c r="AU656" s="215" t="s">
        <v>83</v>
      </c>
      <c r="AV656" s="11" t="s">
        <v>81</v>
      </c>
      <c r="AW656" s="11" t="s">
        <v>36</v>
      </c>
      <c r="AX656" s="11" t="s">
        <v>73</v>
      </c>
      <c r="AY656" s="215" t="s">
        <v>131</v>
      </c>
    </row>
    <row r="657" spans="2:65" s="12" customFormat="1" x14ac:dyDescent="0.3">
      <c r="B657" s="216"/>
      <c r="C657" s="217"/>
      <c r="D657" s="203" t="s">
        <v>140</v>
      </c>
      <c r="E657" s="218" t="s">
        <v>23</v>
      </c>
      <c r="F657" s="219" t="s">
        <v>753</v>
      </c>
      <c r="G657" s="217"/>
      <c r="H657" s="220">
        <v>1</v>
      </c>
      <c r="I657" s="221"/>
      <c r="J657" s="217"/>
      <c r="K657" s="217"/>
      <c r="L657" s="222"/>
      <c r="M657" s="223"/>
      <c r="N657" s="224"/>
      <c r="O657" s="224"/>
      <c r="P657" s="224"/>
      <c r="Q657" s="224"/>
      <c r="R657" s="224"/>
      <c r="S657" s="224"/>
      <c r="T657" s="225"/>
      <c r="AT657" s="226" t="s">
        <v>140</v>
      </c>
      <c r="AU657" s="226" t="s">
        <v>83</v>
      </c>
      <c r="AV657" s="12" t="s">
        <v>83</v>
      </c>
      <c r="AW657" s="12" t="s">
        <v>36</v>
      </c>
      <c r="AX657" s="12" t="s">
        <v>73</v>
      </c>
      <c r="AY657" s="226" t="s">
        <v>131</v>
      </c>
    </row>
    <row r="658" spans="2:65" s="1" customFormat="1" ht="38.25" customHeight="1" x14ac:dyDescent="0.3">
      <c r="B658" s="40"/>
      <c r="C658" s="191" t="s">
        <v>539</v>
      </c>
      <c r="D658" s="191" t="s">
        <v>134</v>
      </c>
      <c r="E658" s="192" t="s">
        <v>875</v>
      </c>
      <c r="F658" s="193" t="s">
        <v>876</v>
      </c>
      <c r="G658" s="194" t="s">
        <v>454</v>
      </c>
      <c r="H658" s="195">
        <v>2</v>
      </c>
      <c r="I658" s="196"/>
      <c r="J658" s="197">
        <f>ROUND(I658*H658,2)</f>
        <v>0</v>
      </c>
      <c r="K658" s="193" t="s">
        <v>23</v>
      </c>
      <c r="L658" s="60"/>
      <c r="M658" s="198" t="s">
        <v>23</v>
      </c>
      <c r="N658" s="199" t="s">
        <v>44</v>
      </c>
      <c r="O658" s="41"/>
      <c r="P658" s="200">
        <f>O658*H658</f>
        <v>0</v>
      </c>
      <c r="Q658" s="200">
        <v>0</v>
      </c>
      <c r="R658" s="200">
        <f>Q658*H658</f>
        <v>0</v>
      </c>
      <c r="S658" s="200">
        <v>0</v>
      </c>
      <c r="T658" s="201">
        <f>S658*H658</f>
        <v>0</v>
      </c>
      <c r="AR658" s="23" t="s">
        <v>206</v>
      </c>
      <c r="AT658" s="23" t="s">
        <v>134</v>
      </c>
      <c r="AU658" s="23" t="s">
        <v>83</v>
      </c>
      <c r="AY658" s="23" t="s">
        <v>131</v>
      </c>
      <c r="BE658" s="202">
        <f>IF(N658="základní",J658,0)</f>
        <v>0</v>
      </c>
      <c r="BF658" s="202">
        <f>IF(N658="snížená",J658,0)</f>
        <v>0</v>
      </c>
      <c r="BG658" s="202">
        <f>IF(N658="zákl. přenesená",J658,0)</f>
        <v>0</v>
      </c>
      <c r="BH658" s="202">
        <f>IF(N658="sníž. přenesená",J658,0)</f>
        <v>0</v>
      </c>
      <c r="BI658" s="202">
        <f>IF(N658="nulová",J658,0)</f>
        <v>0</v>
      </c>
      <c r="BJ658" s="23" t="s">
        <v>81</v>
      </c>
      <c r="BK658" s="202">
        <f>ROUND(I658*H658,2)</f>
        <v>0</v>
      </c>
      <c r="BL658" s="23" t="s">
        <v>206</v>
      </c>
      <c r="BM658" s="23" t="s">
        <v>877</v>
      </c>
    </row>
    <row r="659" spans="2:65" s="1" customFormat="1" ht="24" x14ac:dyDescent="0.3">
      <c r="B659" s="40"/>
      <c r="C659" s="62"/>
      <c r="D659" s="203" t="s">
        <v>139</v>
      </c>
      <c r="E659" s="62"/>
      <c r="F659" s="204" t="s">
        <v>876</v>
      </c>
      <c r="G659" s="62"/>
      <c r="H659" s="62"/>
      <c r="I659" s="162"/>
      <c r="J659" s="62"/>
      <c r="K659" s="62"/>
      <c r="L659" s="60"/>
      <c r="M659" s="205"/>
      <c r="N659" s="41"/>
      <c r="O659" s="41"/>
      <c r="P659" s="41"/>
      <c r="Q659" s="41"/>
      <c r="R659" s="41"/>
      <c r="S659" s="41"/>
      <c r="T659" s="77"/>
      <c r="AT659" s="23" t="s">
        <v>139</v>
      </c>
      <c r="AU659" s="23" t="s">
        <v>83</v>
      </c>
    </row>
    <row r="660" spans="2:65" s="11" customFormat="1" x14ac:dyDescent="0.3">
      <c r="B660" s="206"/>
      <c r="C660" s="207"/>
      <c r="D660" s="203" t="s">
        <v>140</v>
      </c>
      <c r="E660" s="208" t="s">
        <v>23</v>
      </c>
      <c r="F660" s="209" t="s">
        <v>878</v>
      </c>
      <c r="G660" s="207"/>
      <c r="H660" s="208" t="s">
        <v>23</v>
      </c>
      <c r="I660" s="210"/>
      <c r="J660" s="207"/>
      <c r="K660" s="207"/>
      <c r="L660" s="211"/>
      <c r="M660" s="212"/>
      <c r="N660" s="213"/>
      <c r="O660" s="213"/>
      <c r="P660" s="213"/>
      <c r="Q660" s="213"/>
      <c r="R660" s="213"/>
      <c r="S660" s="213"/>
      <c r="T660" s="214"/>
      <c r="AT660" s="215" t="s">
        <v>140</v>
      </c>
      <c r="AU660" s="215" t="s">
        <v>83</v>
      </c>
      <c r="AV660" s="11" t="s">
        <v>81</v>
      </c>
      <c r="AW660" s="11" t="s">
        <v>36</v>
      </c>
      <c r="AX660" s="11" t="s">
        <v>73</v>
      </c>
      <c r="AY660" s="215" t="s">
        <v>131</v>
      </c>
    </row>
    <row r="661" spans="2:65" s="12" customFormat="1" x14ac:dyDescent="0.3">
      <c r="B661" s="216"/>
      <c r="C661" s="217"/>
      <c r="D661" s="203" t="s">
        <v>140</v>
      </c>
      <c r="E661" s="218" t="s">
        <v>23</v>
      </c>
      <c r="F661" s="219" t="s">
        <v>624</v>
      </c>
      <c r="G661" s="217"/>
      <c r="H661" s="220">
        <v>2</v>
      </c>
      <c r="I661" s="221"/>
      <c r="J661" s="217"/>
      <c r="K661" s="217"/>
      <c r="L661" s="222"/>
      <c r="M661" s="223"/>
      <c r="N661" s="224"/>
      <c r="O661" s="224"/>
      <c r="P661" s="224"/>
      <c r="Q661" s="224"/>
      <c r="R661" s="224"/>
      <c r="S661" s="224"/>
      <c r="T661" s="225"/>
      <c r="AT661" s="226" t="s">
        <v>140</v>
      </c>
      <c r="AU661" s="226" t="s">
        <v>83</v>
      </c>
      <c r="AV661" s="12" t="s">
        <v>83</v>
      </c>
      <c r="AW661" s="12" t="s">
        <v>36</v>
      </c>
      <c r="AX661" s="12" t="s">
        <v>73</v>
      </c>
      <c r="AY661" s="226" t="s">
        <v>131</v>
      </c>
    </row>
    <row r="662" spans="2:65" s="1" customFormat="1" ht="16.5" customHeight="1" x14ac:dyDescent="0.3">
      <c r="B662" s="40"/>
      <c r="C662" s="191" t="s">
        <v>879</v>
      </c>
      <c r="D662" s="191" t="s">
        <v>134</v>
      </c>
      <c r="E662" s="192" t="s">
        <v>880</v>
      </c>
      <c r="F662" s="193" t="s">
        <v>881</v>
      </c>
      <c r="G662" s="194" t="s">
        <v>454</v>
      </c>
      <c r="H662" s="195">
        <v>1</v>
      </c>
      <c r="I662" s="196"/>
      <c r="J662" s="197">
        <f>ROUND(I662*H662,2)</f>
        <v>0</v>
      </c>
      <c r="K662" s="193" t="s">
        <v>23</v>
      </c>
      <c r="L662" s="60"/>
      <c r="M662" s="198" t="s">
        <v>23</v>
      </c>
      <c r="N662" s="199" t="s">
        <v>44</v>
      </c>
      <c r="O662" s="41"/>
      <c r="P662" s="200">
        <f>O662*H662</f>
        <v>0</v>
      </c>
      <c r="Q662" s="200">
        <v>0</v>
      </c>
      <c r="R662" s="200">
        <f>Q662*H662</f>
        <v>0</v>
      </c>
      <c r="S662" s="200">
        <v>0</v>
      </c>
      <c r="T662" s="201">
        <f>S662*H662</f>
        <v>0</v>
      </c>
      <c r="AR662" s="23" t="s">
        <v>206</v>
      </c>
      <c r="AT662" s="23" t="s">
        <v>134</v>
      </c>
      <c r="AU662" s="23" t="s">
        <v>83</v>
      </c>
      <c r="AY662" s="23" t="s">
        <v>131</v>
      </c>
      <c r="BE662" s="202">
        <f>IF(N662="základní",J662,0)</f>
        <v>0</v>
      </c>
      <c r="BF662" s="202">
        <f>IF(N662="snížená",J662,0)</f>
        <v>0</v>
      </c>
      <c r="BG662" s="202">
        <f>IF(N662="zákl. přenesená",J662,0)</f>
        <v>0</v>
      </c>
      <c r="BH662" s="202">
        <f>IF(N662="sníž. přenesená",J662,0)</f>
        <v>0</v>
      </c>
      <c r="BI662" s="202">
        <f>IF(N662="nulová",J662,0)</f>
        <v>0</v>
      </c>
      <c r="BJ662" s="23" t="s">
        <v>81</v>
      </c>
      <c r="BK662" s="202">
        <f>ROUND(I662*H662,2)</f>
        <v>0</v>
      </c>
      <c r="BL662" s="23" t="s">
        <v>206</v>
      </c>
      <c r="BM662" s="23" t="s">
        <v>882</v>
      </c>
    </row>
    <row r="663" spans="2:65" s="1" customFormat="1" x14ac:dyDescent="0.3">
      <c r="B663" s="40"/>
      <c r="C663" s="62"/>
      <c r="D663" s="203" t="s">
        <v>139</v>
      </c>
      <c r="E663" s="62"/>
      <c r="F663" s="204" t="s">
        <v>881</v>
      </c>
      <c r="G663" s="62"/>
      <c r="H663" s="62"/>
      <c r="I663" s="162"/>
      <c r="J663" s="62"/>
      <c r="K663" s="62"/>
      <c r="L663" s="60"/>
      <c r="M663" s="205"/>
      <c r="N663" s="41"/>
      <c r="O663" s="41"/>
      <c r="P663" s="41"/>
      <c r="Q663" s="41"/>
      <c r="R663" s="41"/>
      <c r="S663" s="41"/>
      <c r="T663" s="77"/>
      <c r="AT663" s="23" t="s">
        <v>139</v>
      </c>
      <c r="AU663" s="23" t="s">
        <v>83</v>
      </c>
    </row>
    <row r="664" spans="2:65" s="11" customFormat="1" x14ac:dyDescent="0.3">
      <c r="B664" s="206"/>
      <c r="C664" s="207"/>
      <c r="D664" s="203" t="s">
        <v>140</v>
      </c>
      <c r="E664" s="208" t="s">
        <v>23</v>
      </c>
      <c r="F664" s="209" t="s">
        <v>312</v>
      </c>
      <c r="G664" s="207"/>
      <c r="H664" s="208" t="s">
        <v>23</v>
      </c>
      <c r="I664" s="210"/>
      <c r="J664" s="207"/>
      <c r="K664" s="207"/>
      <c r="L664" s="211"/>
      <c r="M664" s="212"/>
      <c r="N664" s="213"/>
      <c r="O664" s="213"/>
      <c r="P664" s="213"/>
      <c r="Q664" s="213"/>
      <c r="R664" s="213"/>
      <c r="S664" s="213"/>
      <c r="T664" s="214"/>
      <c r="AT664" s="215" t="s">
        <v>140</v>
      </c>
      <c r="AU664" s="215" t="s">
        <v>83</v>
      </c>
      <c r="AV664" s="11" t="s">
        <v>81</v>
      </c>
      <c r="AW664" s="11" t="s">
        <v>36</v>
      </c>
      <c r="AX664" s="11" t="s">
        <v>73</v>
      </c>
      <c r="AY664" s="215" t="s">
        <v>131</v>
      </c>
    </row>
    <row r="665" spans="2:65" s="12" customFormat="1" x14ac:dyDescent="0.3">
      <c r="B665" s="216"/>
      <c r="C665" s="217"/>
      <c r="D665" s="203" t="s">
        <v>140</v>
      </c>
      <c r="E665" s="218" t="s">
        <v>23</v>
      </c>
      <c r="F665" s="219" t="s">
        <v>883</v>
      </c>
      <c r="G665" s="217"/>
      <c r="H665" s="220">
        <v>1</v>
      </c>
      <c r="I665" s="221"/>
      <c r="J665" s="217"/>
      <c r="K665" s="217"/>
      <c r="L665" s="222"/>
      <c r="M665" s="223"/>
      <c r="N665" s="224"/>
      <c r="O665" s="224"/>
      <c r="P665" s="224"/>
      <c r="Q665" s="224"/>
      <c r="R665" s="224"/>
      <c r="S665" s="224"/>
      <c r="T665" s="225"/>
      <c r="AT665" s="226" t="s">
        <v>140</v>
      </c>
      <c r="AU665" s="226" t="s">
        <v>83</v>
      </c>
      <c r="AV665" s="12" t="s">
        <v>83</v>
      </c>
      <c r="AW665" s="12" t="s">
        <v>36</v>
      </c>
      <c r="AX665" s="12" t="s">
        <v>73</v>
      </c>
      <c r="AY665" s="226" t="s">
        <v>131</v>
      </c>
    </row>
    <row r="666" spans="2:65" s="1" customFormat="1" ht="16.5" customHeight="1" x14ac:dyDescent="0.3">
      <c r="B666" s="40"/>
      <c r="C666" s="191" t="s">
        <v>543</v>
      </c>
      <c r="D666" s="191" t="s">
        <v>134</v>
      </c>
      <c r="E666" s="192" t="s">
        <v>884</v>
      </c>
      <c r="F666" s="193" t="s">
        <v>881</v>
      </c>
      <c r="G666" s="194" t="s">
        <v>454</v>
      </c>
      <c r="H666" s="195">
        <v>1</v>
      </c>
      <c r="I666" s="196"/>
      <c r="J666" s="197">
        <f>ROUND(I666*H666,2)</f>
        <v>0</v>
      </c>
      <c r="K666" s="193" t="s">
        <v>23</v>
      </c>
      <c r="L666" s="60"/>
      <c r="M666" s="198" t="s">
        <v>23</v>
      </c>
      <c r="N666" s="199" t="s">
        <v>44</v>
      </c>
      <c r="O666" s="41"/>
      <c r="P666" s="200">
        <f>O666*H666</f>
        <v>0</v>
      </c>
      <c r="Q666" s="200">
        <v>0</v>
      </c>
      <c r="R666" s="200">
        <f>Q666*H666</f>
        <v>0</v>
      </c>
      <c r="S666" s="200">
        <v>0</v>
      </c>
      <c r="T666" s="201">
        <f>S666*H666</f>
        <v>0</v>
      </c>
      <c r="AR666" s="23" t="s">
        <v>206</v>
      </c>
      <c r="AT666" s="23" t="s">
        <v>134</v>
      </c>
      <c r="AU666" s="23" t="s">
        <v>83</v>
      </c>
      <c r="AY666" s="23" t="s">
        <v>131</v>
      </c>
      <c r="BE666" s="202">
        <f>IF(N666="základní",J666,0)</f>
        <v>0</v>
      </c>
      <c r="BF666" s="202">
        <f>IF(N666="snížená",J666,0)</f>
        <v>0</v>
      </c>
      <c r="BG666" s="202">
        <f>IF(N666="zákl. přenesená",J666,0)</f>
        <v>0</v>
      </c>
      <c r="BH666" s="202">
        <f>IF(N666="sníž. přenesená",J666,0)</f>
        <v>0</v>
      </c>
      <c r="BI666" s="202">
        <f>IF(N666="nulová",J666,0)</f>
        <v>0</v>
      </c>
      <c r="BJ666" s="23" t="s">
        <v>81</v>
      </c>
      <c r="BK666" s="202">
        <f>ROUND(I666*H666,2)</f>
        <v>0</v>
      </c>
      <c r="BL666" s="23" t="s">
        <v>206</v>
      </c>
      <c r="BM666" s="23" t="s">
        <v>885</v>
      </c>
    </row>
    <row r="667" spans="2:65" s="1" customFormat="1" x14ac:dyDescent="0.3">
      <c r="B667" s="40"/>
      <c r="C667" s="62"/>
      <c r="D667" s="203" t="s">
        <v>139</v>
      </c>
      <c r="E667" s="62"/>
      <c r="F667" s="204" t="s">
        <v>881</v>
      </c>
      <c r="G667" s="62"/>
      <c r="H667" s="62"/>
      <c r="I667" s="162"/>
      <c r="J667" s="62"/>
      <c r="K667" s="62"/>
      <c r="L667" s="60"/>
      <c r="M667" s="205"/>
      <c r="N667" s="41"/>
      <c r="O667" s="41"/>
      <c r="P667" s="41"/>
      <c r="Q667" s="41"/>
      <c r="R667" s="41"/>
      <c r="S667" s="41"/>
      <c r="T667" s="77"/>
      <c r="AT667" s="23" t="s">
        <v>139</v>
      </c>
      <c r="AU667" s="23" t="s">
        <v>83</v>
      </c>
    </row>
    <row r="668" spans="2:65" s="11" customFormat="1" x14ac:dyDescent="0.3">
      <c r="B668" s="206"/>
      <c r="C668" s="207"/>
      <c r="D668" s="203" t="s">
        <v>140</v>
      </c>
      <c r="E668" s="208" t="s">
        <v>23</v>
      </c>
      <c r="F668" s="209" t="s">
        <v>312</v>
      </c>
      <c r="G668" s="207"/>
      <c r="H668" s="208" t="s">
        <v>23</v>
      </c>
      <c r="I668" s="210"/>
      <c r="J668" s="207"/>
      <c r="K668" s="207"/>
      <c r="L668" s="211"/>
      <c r="M668" s="212"/>
      <c r="N668" s="213"/>
      <c r="O668" s="213"/>
      <c r="P668" s="213"/>
      <c r="Q668" s="213"/>
      <c r="R668" s="213"/>
      <c r="S668" s="213"/>
      <c r="T668" s="214"/>
      <c r="AT668" s="215" t="s">
        <v>140</v>
      </c>
      <c r="AU668" s="215" t="s">
        <v>83</v>
      </c>
      <c r="AV668" s="11" t="s">
        <v>81</v>
      </c>
      <c r="AW668" s="11" t="s">
        <v>36</v>
      </c>
      <c r="AX668" s="11" t="s">
        <v>73</v>
      </c>
      <c r="AY668" s="215" t="s">
        <v>131</v>
      </c>
    </row>
    <row r="669" spans="2:65" s="12" customFormat="1" x14ac:dyDescent="0.3">
      <c r="B669" s="216"/>
      <c r="C669" s="217"/>
      <c r="D669" s="203" t="s">
        <v>140</v>
      </c>
      <c r="E669" s="218" t="s">
        <v>23</v>
      </c>
      <c r="F669" s="219" t="s">
        <v>886</v>
      </c>
      <c r="G669" s="217"/>
      <c r="H669" s="220">
        <v>1</v>
      </c>
      <c r="I669" s="221"/>
      <c r="J669" s="217"/>
      <c r="K669" s="217"/>
      <c r="L669" s="222"/>
      <c r="M669" s="223"/>
      <c r="N669" s="224"/>
      <c r="O669" s="224"/>
      <c r="P669" s="224"/>
      <c r="Q669" s="224"/>
      <c r="R669" s="224"/>
      <c r="S669" s="224"/>
      <c r="T669" s="225"/>
      <c r="AT669" s="226" t="s">
        <v>140</v>
      </c>
      <c r="AU669" s="226" t="s">
        <v>83</v>
      </c>
      <c r="AV669" s="12" t="s">
        <v>83</v>
      </c>
      <c r="AW669" s="12" t="s">
        <v>36</v>
      </c>
      <c r="AX669" s="12" t="s">
        <v>73</v>
      </c>
      <c r="AY669" s="226" t="s">
        <v>131</v>
      </c>
    </row>
    <row r="670" spans="2:65" s="1" customFormat="1" ht="16.5" customHeight="1" x14ac:dyDescent="0.3">
      <c r="B670" s="40"/>
      <c r="C670" s="191" t="s">
        <v>887</v>
      </c>
      <c r="D670" s="191" t="s">
        <v>134</v>
      </c>
      <c r="E670" s="192" t="s">
        <v>888</v>
      </c>
      <c r="F670" s="193" t="s">
        <v>881</v>
      </c>
      <c r="G670" s="194" t="s">
        <v>454</v>
      </c>
      <c r="H670" s="195">
        <v>1</v>
      </c>
      <c r="I670" s="196"/>
      <c r="J670" s="197">
        <f>ROUND(I670*H670,2)</f>
        <v>0</v>
      </c>
      <c r="K670" s="193" t="s">
        <v>23</v>
      </c>
      <c r="L670" s="60"/>
      <c r="M670" s="198" t="s">
        <v>23</v>
      </c>
      <c r="N670" s="199" t="s">
        <v>44</v>
      </c>
      <c r="O670" s="41"/>
      <c r="P670" s="200">
        <f>O670*H670</f>
        <v>0</v>
      </c>
      <c r="Q670" s="200">
        <v>0</v>
      </c>
      <c r="R670" s="200">
        <f>Q670*H670</f>
        <v>0</v>
      </c>
      <c r="S670" s="200">
        <v>0</v>
      </c>
      <c r="T670" s="201">
        <f>S670*H670</f>
        <v>0</v>
      </c>
      <c r="AR670" s="23" t="s">
        <v>206</v>
      </c>
      <c r="AT670" s="23" t="s">
        <v>134</v>
      </c>
      <c r="AU670" s="23" t="s">
        <v>83</v>
      </c>
      <c r="AY670" s="23" t="s">
        <v>131</v>
      </c>
      <c r="BE670" s="202">
        <f>IF(N670="základní",J670,0)</f>
        <v>0</v>
      </c>
      <c r="BF670" s="202">
        <f>IF(N670="snížená",J670,0)</f>
        <v>0</v>
      </c>
      <c r="BG670" s="202">
        <f>IF(N670="zákl. přenesená",J670,0)</f>
        <v>0</v>
      </c>
      <c r="BH670" s="202">
        <f>IF(N670="sníž. přenesená",J670,0)</f>
        <v>0</v>
      </c>
      <c r="BI670" s="202">
        <f>IF(N670="nulová",J670,0)</f>
        <v>0</v>
      </c>
      <c r="BJ670" s="23" t="s">
        <v>81</v>
      </c>
      <c r="BK670" s="202">
        <f>ROUND(I670*H670,2)</f>
        <v>0</v>
      </c>
      <c r="BL670" s="23" t="s">
        <v>206</v>
      </c>
      <c r="BM670" s="23" t="s">
        <v>889</v>
      </c>
    </row>
    <row r="671" spans="2:65" s="1" customFormat="1" x14ac:dyDescent="0.3">
      <c r="B671" s="40"/>
      <c r="C671" s="62"/>
      <c r="D671" s="203" t="s">
        <v>139</v>
      </c>
      <c r="E671" s="62"/>
      <c r="F671" s="204" t="s">
        <v>881</v>
      </c>
      <c r="G671" s="62"/>
      <c r="H671" s="62"/>
      <c r="I671" s="162"/>
      <c r="J671" s="62"/>
      <c r="K671" s="62"/>
      <c r="L671" s="60"/>
      <c r="M671" s="205"/>
      <c r="N671" s="41"/>
      <c r="O671" s="41"/>
      <c r="P671" s="41"/>
      <c r="Q671" s="41"/>
      <c r="R671" s="41"/>
      <c r="S671" s="41"/>
      <c r="T671" s="77"/>
      <c r="AT671" s="23" t="s">
        <v>139</v>
      </c>
      <c r="AU671" s="23" t="s">
        <v>83</v>
      </c>
    </row>
    <row r="672" spans="2:65" s="11" customFormat="1" x14ac:dyDescent="0.3">
      <c r="B672" s="206"/>
      <c r="C672" s="207"/>
      <c r="D672" s="203" t="s">
        <v>140</v>
      </c>
      <c r="E672" s="208" t="s">
        <v>23</v>
      </c>
      <c r="F672" s="209" t="s">
        <v>312</v>
      </c>
      <c r="G672" s="207"/>
      <c r="H672" s="208" t="s">
        <v>23</v>
      </c>
      <c r="I672" s="210"/>
      <c r="J672" s="207"/>
      <c r="K672" s="207"/>
      <c r="L672" s="211"/>
      <c r="M672" s="212"/>
      <c r="N672" s="213"/>
      <c r="O672" s="213"/>
      <c r="P672" s="213"/>
      <c r="Q672" s="213"/>
      <c r="R672" s="213"/>
      <c r="S672" s="213"/>
      <c r="T672" s="214"/>
      <c r="AT672" s="215" t="s">
        <v>140</v>
      </c>
      <c r="AU672" s="215" t="s">
        <v>83</v>
      </c>
      <c r="AV672" s="11" t="s">
        <v>81</v>
      </c>
      <c r="AW672" s="11" t="s">
        <v>36</v>
      </c>
      <c r="AX672" s="11" t="s">
        <v>73</v>
      </c>
      <c r="AY672" s="215" t="s">
        <v>131</v>
      </c>
    </row>
    <row r="673" spans="2:65" s="12" customFormat="1" x14ac:dyDescent="0.3">
      <c r="B673" s="216"/>
      <c r="C673" s="217"/>
      <c r="D673" s="203" t="s">
        <v>140</v>
      </c>
      <c r="E673" s="218" t="s">
        <v>23</v>
      </c>
      <c r="F673" s="219" t="s">
        <v>890</v>
      </c>
      <c r="G673" s="217"/>
      <c r="H673" s="220">
        <v>1</v>
      </c>
      <c r="I673" s="221"/>
      <c r="J673" s="217"/>
      <c r="K673" s="217"/>
      <c r="L673" s="222"/>
      <c r="M673" s="223"/>
      <c r="N673" s="224"/>
      <c r="O673" s="224"/>
      <c r="P673" s="224"/>
      <c r="Q673" s="224"/>
      <c r="R673" s="224"/>
      <c r="S673" s="224"/>
      <c r="T673" s="225"/>
      <c r="AT673" s="226" t="s">
        <v>140</v>
      </c>
      <c r="AU673" s="226" t="s">
        <v>83</v>
      </c>
      <c r="AV673" s="12" t="s">
        <v>83</v>
      </c>
      <c r="AW673" s="12" t="s">
        <v>36</v>
      </c>
      <c r="AX673" s="12" t="s">
        <v>73</v>
      </c>
      <c r="AY673" s="226" t="s">
        <v>131</v>
      </c>
    </row>
    <row r="674" spans="2:65" s="1" customFormat="1" ht="16.5" customHeight="1" x14ac:dyDescent="0.3">
      <c r="B674" s="40"/>
      <c r="C674" s="191" t="s">
        <v>548</v>
      </c>
      <c r="D674" s="191" t="s">
        <v>134</v>
      </c>
      <c r="E674" s="192" t="s">
        <v>891</v>
      </c>
      <c r="F674" s="193" t="s">
        <v>881</v>
      </c>
      <c r="G674" s="194" t="s">
        <v>454</v>
      </c>
      <c r="H674" s="195">
        <v>1</v>
      </c>
      <c r="I674" s="196"/>
      <c r="J674" s="197">
        <f>ROUND(I674*H674,2)</f>
        <v>0</v>
      </c>
      <c r="K674" s="193" t="s">
        <v>23</v>
      </c>
      <c r="L674" s="60"/>
      <c r="M674" s="198" t="s">
        <v>23</v>
      </c>
      <c r="N674" s="199" t="s">
        <v>44</v>
      </c>
      <c r="O674" s="41"/>
      <c r="P674" s="200">
        <f>O674*H674</f>
        <v>0</v>
      </c>
      <c r="Q674" s="200">
        <v>0</v>
      </c>
      <c r="R674" s="200">
        <f>Q674*H674</f>
        <v>0</v>
      </c>
      <c r="S674" s="200">
        <v>0</v>
      </c>
      <c r="T674" s="201">
        <f>S674*H674</f>
        <v>0</v>
      </c>
      <c r="AR674" s="23" t="s">
        <v>206</v>
      </c>
      <c r="AT674" s="23" t="s">
        <v>134</v>
      </c>
      <c r="AU674" s="23" t="s">
        <v>83</v>
      </c>
      <c r="AY674" s="23" t="s">
        <v>131</v>
      </c>
      <c r="BE674" s="202">
        <f>IF(N674="základní",J674,0)</f>
        <v>0</v>
      </c>
      <c r="BF674" s="202">
        <f>IF(N674="snížená",J674,0)</f>
        <v>0</v>
      </c>
      <c r="BG674" s="202">
        <f>IF(N674="zákl. přenesená",J674,0)</f>
        <v>0</v>
      </c>
      <c r="BH674" s="202">
        <f>IF(N674="sníž. přenesená",J674,0)</f>
        <v>0</v>
      </c>
      <c r="BI674" s="202">
        <f>IF(N674="nulová",J674,0)</f>
        <v>0</v>
      </c>
      <c r="BJ674" s="23" t="s">
        <v>81</v>
      </c>
      <c r="BK674" s="202">
        <f>ROUND(I674*H674,2)</f>
        <v>0</v>
      </c>
      <c r="BL674" s="23" t="s">
        <v>206</v>
      </c>
      <c r="BM674" s="23" t="s">
        <v>892</v>
      </c>
    </row>
    <row r="675" spans="2:65" s="1" customFormat="1" x14ac:dyDescent="0.3">
      <c r="B675" s="40"/>
      <c r="C675" s="62"/>
      <c r="D675" s="203" t="s">
        <v>139</v>
      </c>
      <c r="E675" s="62"/>
      <c r="F675" s="204" t="s">
        <v>881</v>
      </c>
      <c r="G675" s="62"/>
      <c r="H675" s="62"/>
      <c r="I675" s="162"/>
      <c r="J675" s="62"/>
      <c r="K675" s="62"/>
      <c r="L675" s="60"/>
      <c r="M675" s="205"/>
      <c r="N675" s="41"/>
      <c r="O675" s="41"/>
      <c r="P675" s="41"/>
      <c r="Q675" s="41"/>
      <c r="R675" s="41"/>
      <c r="S675" s="41"/>
      <c r="T675" s="77"/>
      <c r="AT675" s="23" t="s">
        <v>139</v>
      </c>
      <c r="AU675" s="23" t="s">
        <v>83</v>
      </c>
    </row>
    <row r="676" spans="2:65" s="11" customFormat="1" x14ac:dyDescent="0.3">
      <c r="B676" s="206"/>
      <c r="C676" s="207"/>
      <c r="D676" s="203" t="s">
        <v>140</v>
      </c>
      <c r="E676" s="208" t="s">
        <v>23</v>
      </c>
      <c r="F676" s="209" t="s">
        <v>312</v>
      </c>
      <c r="G676" s="207"/>
      <c r="H676" s="208" t="s">
        <v>23</v>
      </c>
      <c r="I676" s="210"/>
      <c r="J676" s="207"/>
      <c r="K676" s="207"/>
      <c r="L676" s="211"/>
      <c r="M676" s="212"/>
      <c r="N676" s="213"/>
      <c r="O676" s="213"/>
      <c r="P676" s="213"/>
      <c r="Q676" s="213"/>
      <c r="R676" s="213"/>
      <c r="S676" s="213"/>
      <c r="T676" s="214"/>
      <c r="AT676" s="215" t="s">
        <v>140</v>
      </c>
      <c r="AU676" s="215" t="s">
        <v>83</v>
      </c>
      <c r="AV676" s="11" t="s">
        <v>81</v>
      </c>
      <c r="AW676" s="11" t="s">
        <v>36</v>
      </c>
      <c r="AX676" s="11" t="s">
        <v>73</v>
      </c>
      <c r="AY676" s="215" t="s">
        <v>131</v>
      </c>
    </row>
    <row r="677" spans="2:65" s="12" customFormat="1" x14ac:dyDescent="0.3">
      <c r="B677" s="216"/>
      <c r="C677" s="217"/>
      <c r="D677" s="203" t="s">
        <v>140</v>
      </c>
      <c r="E677" s="218" t="s">
        <v>23</v>
      </c>
      <c r="F677" s="219" t="s">
        <v>893</v>
      </c>
      <c r="G677" s="217"/>
      <c r="H677" s="220">
        <v>1</v>
      </c>
      <c r="I677" s="221"/>
      <c r="J677" s="217"/>
      <c r="K677" s="217"/>
      <c r="L677" s="222"/>
      <c r="M677" s="223"/>
      <c r="N677" s="224"/>
      <c r="O677" s="224"/>
      <c r="P677" s="224"/>
      <c r="Q677" s="224"/>
      <c r="R677" s="224"/>
      <c r="S677" s="224"/>
      <c r="T677" s="225"/>
      <c r="AT677" s="226" t="s">
        <v>140</v>
      </c>
      <c r="AU677" s="226" t="s">
        <v>83</v>
      </c>
      <c r="AV677" s="12" t="s">
        <v>83</v>
      </c>
      <c r="AW677" s="12" t="s">
        <v>36</v>
      </c>
      <c r="AX677" s="12" t="s">
        <v>73</v>
      </c>
      <c r="AY677" s="226" t="s">
        <v>131</v>
      </c>
    </row>
    <row r="678" spans="2:65" s="1" customFormat="1" ht="16.5" customHeight="1" x14ac:dyDescent="0.3">
      <c r="B678" s="40"/>
      <c r="C678" s="191" t="s">
        <v>894</v>
      </c>
      <c r="D678" s="191" t="s">
        <v>134</v>
      </c>
      <c r="E678" s="192" t="s">
        <v>895</v>
      </c>
      <c r="F678" s="193" t="s">
        <v>896</v>
      </c>
      <c r="G678" s="194" t="s">
        <v>516</v>
      </c>
      <c r="H678" s="248"/>
      <c r="I678" s="196"/>
      <c r="J678" s="197">
        <f>ROUND(I678*H678,2)</f>
        <v>0</v>
      </c>
      <c r="K678" s="193" t="s">
        <v>147</v>
      </c>
      <c r="L678" s="60"/>
      <c r="M678" s="198" t="s">
        <v>23</v>
      </c>
      <c r="N678" s="199" t="s">
        <v>44</v>
      </c>
      <c r="O678" s="41"/>
      <c r="P678" s="200">
        <f>O678*H678</f>
        <v>0</v>
      </c>
      <c r="Q678" s="200">
        <v>0</v>
      </c>
      <c r="R678" s="200">
        <f>Q678*H678</f>
        <v>0</v>
      </c>
      <c r="S678" s="200">
        <v>0</v>
      </c>
      <c r="T678" s="201">
        <f>S678*H678</f>
        <v>0</v>
      </c>
      <c r="AR678" s="23" t="s">
        <v>206</v>
      </c>
      <c r="AT678" s="23" t="s">
        <v>134</v>
      </c>
      <c r="AU678" s="23" t="s">
        <v>83</v>
      </c>
      <c r="AY678" s="23" t="s">
        <v>131</v>
      </c>
      <c r="BE678" s="202">
        <f>IF(N678="základní",J678,0)</f>
        <v>0</v>
      </c>
      <c r="BF678" s="202">
        <f>IF(N678="snížená",J678,0)</f>
        <v>0</v>
      </c>
      <c r="BG678" s="202">
        <f>IF(N678="zákl. přenesená",J678,0)</f>
        <v>0</v>
      </c>
      <c r="BH678" s="202">
        <f>IF(N678="sníž. přenesená",J678,0)</f>
        <v>0</v>
      </c>
      <c r="BI678" s="202">
        <f>IF(N678="nulová",J678,0)</f>
        <v>0</v>
      </c>
      <c r="BJ678" s="23" t="s">
        <v>81</v>
      </c>
      <c r="BK678" s="202">
        <f>ROUND(I678*H678,2)</f>
        <v>0</v>
      </c>
      <c r="BL678" s="23" t="s">
        <v>206</v>
      </c>
      <c r="BM678" s="23" t="s">
        <v>897</v>
      </c>
    </row>
    <row r="679" spans="2:65" s="1" customFormat="1" ht="24" x14ac:dyDescent="0.3">
      <c r="B679" s="40"/>
      <c r="C679" s="62"/>
      <c r="D679" s="203" t="s">
        <v>139</v>
      </c>
      <c r="E679" s="62"/>
      <c r="F679" s="204" t="s">
        <v>898</v>
      </c>
      <c r="G679" s="62"/>
      <c r="H679" s="62"/>
      <c r="I679" s="162"/>
      <c r="J679" s="62"/>
      <c r="K679" s="62"/>
      <c r="L679" s="60"/>
      <c r="M679" s="205"/>
      <c r="N679" s="41"/>
      <c r="O679" s="41"/>
      <c r="P679" s="41"/>
      <c r="Q679" s="41"/>
      <c r="R679" s="41"/>
      <c r="S679" s="41"/>
      <c r="T679" s="77"/>
      <c r="AT679" s="23" t="s">
        <v>139</v>
      </c>
      <c r="AU679" s="23" t="s">
        <v>83</v>
      </c>
    </row>
    <row r="680" spans="2:65" s="1" customFormat="1" ht="16.5" customHeight="1" x14ac:dyDescent="0.3">
      <c r="B680" s="40"/>
      <c r="C680" s="191" t="s">
        <v>551</v>
      </c>
      <c r="D680" s="191" t="s">
        <v>134</v>
      </c>
      <c r="E680" s="192" t="s">
        <v>899</v>
      </c>
      <c r="F680" s="193" t="s">
        <v>900</v>
      </c>
      <c r="G680" s="194" t="s">
        <v>516</v>
      </c>
      <c r="H680" s="248"/>
      <c r="I680" s="196"/>
      <c r="J680" s="197">
        <f>ROUND(I680*H680,2)</f>
        <v>0</v>
      </c>
      <c r="K680" s="193" t="s">
        <v>147</v>
      </c>
      <c r="L680" s="60"/>
      <c r="M680" s="198" t="s">
        <v>23</v>
      </c>
      <c r="N680" s="199" t="s">
        <v>44</v>
      </c>
      <c r="O680" s="41"/>
      <c r="P680" s="200">
        <f>O680*H680</f>
        <v>0</v>
      </c>
      <c r="Q680" s="200">
        <v>0</v>
      </c>
      <c r="R680" s="200">
        <f>Q680*H680</f>
        <v>0</v>
      </c>
      <c r="S680" s="200">
        <v>0</v>
      </c>
      <c r="T680" s="201">
        <f>S680*H680</f>
        <v>0</v>
      </c>
      <c r="AR680" s="23" t="s">
        <v>206</v>
      </c>
      <c r="AT680" s="23" t="s">
        <v>134</v>
      </c>
      <c r="AU680" s="23" t="s">
        <v>83</v>
      </c>
      <c r="AY680" s="23" t="s">
        <v>131</v>
      </c>
      <c r="BE680" s="202">
        <f>IF(N680="základní",J680,0)</f>
        <v>0</v>
      </c>
      <c r="BF680" s="202">
        <f>IF(N680="snížená",J680,0)</f>
        <v>0</v>
      </c>
      <c r="BG680" s="202">
        <f>IF(N680="zákl. přenesená",J680,0)</f>
        <v>0</v>
      </c>
      <c r="BH680" s="202">
        <f>IF(N680="sníž. přenesená",J680,0)</f>
        <v>0</v>
      </c>
      <c r="BI680" s="202">
        <f>IF(N680="nulová",J680,0)</f>
        <v>0</v>
      </c>
      <c r="BJ680" s="23" t="s">
        <v>81</v>
      </c>
      <c r="BK680" s="202">
        <f>ROUND(I680*H680,2)</f>
        <v>0</v>
      </c>
      <c r="BL680" s="23" t="s">
        <v>206</v>
      </c>
      <c r="BM680" s="23" t="s">
        <v>901</v>
      </c>
    </row>
    <row r="681" spans="2:65" s="1" customFormat="1" ht="24" x14ac:dyDescent="0.3">
      <c r="B681" s="40"/>
      <c r="C681" s="62"/>
      <c r="D681" s="203" t="s">
        <v>139</v>
      </c>
      <c r="E681" s="62"/>
      <c r="F681" s="204" t="s">
        <v>902</v>
      </c>
      <c r="G681" s="62"/>
      <c r="H681" s="62"/>
      <c r="I681" s="162"/>
      <c r="J681" s="62"/>
      <c r="K681" s="62"/>
      <c r="L681" s="60"/>
      <c r="M681" s="205"/>
      <c r="N681" s="41"/>
      <c r="O681" s="41"/>
      <c r="P681" s="41"/>
      <c r="Q681" s="41"/>
      <c r="R681" s="41"/>
      <c r="S681" s="41"/>
      <c r="T681" s="77"/>
      <c r="AT681" s="23" t="s">
        <v>139</v>
      </c>
      <c r="AU681" s="23" t="s">
        <v>83</v>
      </c>
    </row>
    <row r="682" spans="2:65" s="10" customFormat="1" ht="29.85" customHeight="1" x14ac:dyDescent="0.35">
      <c r="B682" s="175"/>
      <c r="C682" s="176"/>
      <c r="D682" s="177" t="s">
        <v>72</v>
      </c>
      <c r="E682" s="189" t="s">
        <v>903</v>
      </c>
      <c r="F682" s="189" t="s">
        <v>904</v>
      </c>
      <c r="G682" s="176"/>
      <c r="H682" s="176"/>
      <c r="I682" s="179"/>
      <c r="J682" s="190">
        <f>BK682</f>
        <v>0</v>
      </c>
      <c r="K682" s="176"/>
      <c r="L682" s="181"/>
      <c r="M682" s="182"/>
      <c r="N682" s="183"/>
      <c r="O682" s="183"/>
      <c r="P682" s="184">
        <f>SUM(P683:P686)</f>
        <v>0</v>
      </c>
      <c r="Q682" s="183"/>
      <c r="R682" s="184">
        <f>SUM(R683:R686)</f>
        <v>0.2465</v>
      </c>
      <c r="S682" s="183"/>
      <c r="T682" s="185">
        <f>SUM(T683:T686)</f>
        <v>0</v>
      </c>
      <c r="AR682" s="186" t="s">
        <v>83</v>
      </c>
      <c r="AT682" s="187" t="s">
        <v>72</v>
      </c>
      <c r="AU682" s="187" t="s">
        <v>81</v>
      </c>
      <c r="AY682" s="186" t="s">
        <v>131</v>
      </c>
      <c r="BK682" s="188">
        <f>SUM(BK683:BK686)</f>
        <v>0</v>
      </c>
    </row>
    <row r="683" spans="2:65" s="1" customFormat="1" ht="25.5" customHeight="1" x14ac:dyDescent="0.3">
      <c r="B683" s="40"/>
      <c r="C683" s="191" t="s">
        <v>905</v>
      </c>
      <c r="D683" s="191" t="s">
        <v>134</v>
      </c>
      <c r="E683" s="192" t="s">
        <v>906</v>
      </c>
      <c r="F683" s="193" t="s">
        <v>907</v>
      </c>
      <c r="G683" s="194" t="s">
        <v>146</v>
      </c>
      <c r="H683" s="195">
        <v>850</v>
      </c>
      <c r="I683" s="196"/>
      <c r="J683" s="197">
        <f>ROUND(I683*H683,2)</f>
        <v>0</v>
      </c>
      <c r="K683" s="193" t="s">
        <v>147</v>
      </c>
      <c r="L683" s="60"/>
      <c r="M683" s="198" t="s">
        <v>23</v>
      </c>
      <c r="N683" s="199" t="s">
        <v>44</v>
      </c>
      <c r="O683" s="41"/>
      <c r="P683" s="200">
        <f>O683*H683</f>
        <v>0</v>
      </c>
      <c r="Q683" s="200">
        <v>2.9E-4</v>
      </c>
      <c r="R683" s="200">
        <f>Q683*H683</f>
        <v>0.2465</v>
      </c>
      <c r="S683" s="200">
        <v>0</v>
      </c>
      <c r="T683" s="201">
        <f>S683*H683</f>
        <v>0</v>
      </c>
      <c r="AR683" s="23" t="s">
        <v>206</v>
      </c>
      <c r="AT683" s="23" t="s">
        <v>134</v>
      </c>
      <c r="AU683" s="23" t="s">
        <v>83</v>
      </c>
      <c r="AY683" s="23" t="s">
        <v>131</v>
      </c>
      <c r="BE683" s="202">
        <f>IF(N683="základní",J683,0)</f>
        <v>0</v>
      </c>
      <c r="BF683" s="202">
        <f>IF(N683="snížená",J683,0)</f>
        <v>0</v>
      </c>
      <c r="BG683" s="202">
        <f>IF(N683="zákl. přenesená",J683,0)</f>
        <v>0</v>
      </c>
      <c r="BH683" s="202">
        <f>IF(N683="sníž. přenesená",J683,0)</f>
        <v>0</v>
      </c>
      <c r="BI683" s="202">
        <f>IF(N683="nulová",J683,0)</f>
        <v>0</v>
      </c>
      <c r="BJ683" s="23" t="s">
        <v>81</v>
      </c>
      <c r="BK683" s="202">
        <f>ROUND(I683*H683,2)</f>
        <v>0</v>
      </c>
      <c r="BL683" s="23" t="s">
        <v>206</v>
      </c>
      <c r="BM683" s="23" t="s">
        <v>908</v>
      </c>
    </row>
    <row r="684" spans="2:65" s="1" customFormat="1" ht="24" x14ac:dyDescent="0.3">
      <c r="B684" s="40"/>
      <c r="C684" s="62"/>
      <c r="D684" s="203" t="s">
        <v>139</v>
      </c>
      <c r="E684" s="62"/>
      <c r="F684" s="204" t="s">
        <v>909</v>
      </c>
      <c r="G684" s="62"/>
      <c r="H684" s="62"/>
      <c r="I684" s="162"/>
      <c r="J684" s="62"/>
      <c r="K684" s="62"/>
      <c r="L684" s="60"/>
      <c r="M684" s="205"/>
      <c r="N684" s="41"/>
      <c r="O684" s="41"/>
      <c r="P684" s="41"/>
      <c r="Q684" s="41"/>
      <c r="R684" s="41"/>
      <c r="S684" s="41"/>
      <c r="T684" s="77"/>
      <c r="AT684" s="23" t="s">
        <v>139</v>
      </c>
      <c r="AU684" s="23" t="s">
        <v>83</v>
      </c>
    </row>
    <row r="685" spans="2:65" s="11" customFormat="1" x14ac:dyDescent="0.3">
      <c r="B685" s="206"/>
      <c r="C685" s="207"/>
      <c r="D685" s="203" t="s">
        <v>140</v>
      </c>
      <c r="E685" s="208" t="s">
        <v>23</v>
      </c>
      <c r="F685" s="209" t="s">
        <v>910</v>
      </c>
      <c r="G685" s="207"/>
      <c r="H685" s="208" t="s">
        <v>23</v>
      </c>
      <c r="I685" s="210"/>
      <c r="J685" s="207"/>
      <c r="K685" s="207"/>
      <c r="L685" s="211"/>
      <c r="M685" s="212"/>
      <c r="N685" s="213"/>
      <c r="O685" s="213"/>
      <c r="P685" s="213"/>
      <c r="Q685" s="213"/>
      <c r="R685" s="213"/>
      <c r="S685" s="213"/>
      <c r="T685" s="214"/>
      <c r="AT685" s="215" t="s">
        <v>140</v>
      </c>
      <c r="AU685" s="215" t="s">
        <v>83</v>
      </c>
      <c r="AV685" s="11" t="s">
        <v>81</v>
      </c>
      <c r="AW685" s="11" t="s">
        <v>36</v>
      </c>
      <c r="AX685" s="11" t="s">
        <v>73</v>
      </c>
      <c r="AY685" s="215" t="s">
        <v>131</v>
      </c>
    </row>
    <row r="686" spans="2:65" s="12" customFormat="1" x14ac:dyDescent="0.3">
      <c r="B686" s="216"/>
      <c r="C686" s="217"/>
      <c r="D686" s="203" t="s">
        <v>140</v>
      </c>
      <c r="E686" s="218" t="s">
        <v>23</v>
      </c>
      <c r="F686" s="219" t="s">
        <v>911</v>
      </c>
      <c r="G686" s="217"/>
      <c r="H686" s="220">
        <v>850</v>
      </c>
      <c r="I686" s="221"/>
      <c r="J686" s="217"/>
      <c r="K686" s="217"/>
      <c r="L686" s="222"/>
      <c r="M686" s="250"/>
      <c r="N686" s="251"/>
      <c r="O686" s="251"/>
      <c r="P686" s="251"/>
      <c r="Q686" s="251"/>
      <c r="R686" s="251"/>
      <c r="S686" s="251"/>
      <c r="T686" s="252"/>
      <c r="AT686" s="226" t="s">
        <v>140</v>
      </c>
      <c r="AU686" s="226" t="s">
        <v>83</v>
      </c>
      <c r="AV686" s="12" t="s">
        <v>83</v>
      </c>
      <c r="AW686" s="12" t="s">
        <v>36</v>
      </c>
      <c r="AX686" s="12" t="s">
        <v>73</v>
      </c>
      <c r="AY686" s="226" t="s">
        <v>131</v>
      </c>
    </row>
    <row r="687" spans="2:65" s="1" customFormat="1" ht="6.9" customHeight="1" x14ac:dyDescent="0.3">
      <c r="B687" s="55"/>
      <c r="C687" s="56"/>
      <c r="D687" s="56"/>
      <c r="E687" s="56"/>
      <c r="F687" s="56"/>
      <c r="G687" s="56"/>
      <c r="H687" s="56"/>
      <c r="I687" s="138"/>
      <c r="J687" s="56"/>
      <c r="K687" s="56"/>
      <c r="L687" s="60"/>
    </row>
  </sheetData>
  <sheetProtection algorithmName="SHA-512" hashValue="u7cnsIZdI7gPeHxK1IJPbLvcgTMPWDzhDgVed8KxxCC32xCMKQMoJYBWsp1OHTtoBOW+cmJmWcsD4Omtg3MA2Q==" saltValue="4647JD0XSVUvp7U+lt3jROP5g1rvP9dyuqT9HnP5GmgELqWYuAkoQSMx0S/0RB6IWEOSOW/AbTwik6ZB37n9mA==" spinCount="100000" sheet="1" objects="1" scenarios="1" formatColumns="0" formatRows="0" autoFilter="0"/>
  <autoFilter ref="C90:K686" xr:uid="{00000000-0009-0000-0000-000001000000}"/>
  <mergeCells count="10">
    <mergeCell ref="J51:J52"/>
    <mergeCell ref="E81:H81"/>
    <mergeCell ref="E83:H83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 xr:uid="{00000000-0004-0000-0100-000000000000}"/>
    <hyperlink ref="G1:H1" location="C54" display="2) Rekapitulace" xr:uid="{00000000-0004-0000-0100-000001000000}"/>
    <hyperlink ref="J1" location="C90" display="3) Soupis prací" xr:uid="{00000000-0004-0000-0100-000002000000}"/>
    <hyperlink ref="L1:V1" location="'Rekapitulace stavby'!C2" display="Rekapitulace stavby" xr:uid="{00000000-0004-0000-0100-000003000000}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BR99"/>
  <sheetViews>
    <sheetView showGridLines="0" workbookViewId="0">
      <pane ySplit="1" topLeftCell="A2" activePane="bottomLeft" state="frozen"/>
      <selection pane="bottomLeft"/>
    </sheetView>
  </sheetViews>
  <sheetFormatPr defaultRowHeight="12" x14ac:dyDescent="0.3"/>
  <cols>
    <col min="1" max="1" width="8.28515625" customWidth="1"/>
    <col min="2" max="2" width="1.7109375" customWidth="1"/>
    <col min="3" max="3" width="4.140625" customWidth="1"/>
    <col min="4" max="4" width="4.28515625" customWidth="1"/>
    <col min="5" max="5" width="17.140625" customWidth="1"/>
    <col min="6" max="6" width="75" customWidth="1"/>
    <col min="7" max="7" width="8.7109375" customWidth="1"/>
    <col min="8" max="8" width="11.140625" customWidth="1"/>
    <col min="9" max="9" width="12.7109375" style="110" customWidth="1"/>
    <col min="10" max="10" width="23.42578125" customWidth="1"/>
    <col min="11" max="11" width="15.42578125" customWidth="1"/>
    <col min="13" max="18" width="9.28515625" hidden="1"/>
    <col min="19" max="19" width="8.140625" hidden="1" customWidth="1"/>
    <col min="20" max="20" width="29.710937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1" spans="1:70" ht="21.75" customHeight="1" x14ac:dyDescent="0.3">
      <c r="A1" s="20"/>
      <c r="B1" s="111"/>
      <c r="C1" s="111"/>
      <c r="D1" s="112" t="s">
        <v>1</v>
      </c>
      <c r="E1" s="111"/>
      <c r="F1" s="113" t="s">
        <v>87</v>
      </c>
      <c r="G1" s="376" t="s">
        <v>88</v>
      </c>
      <c r="H1" s="376"/>
      <c r="I1" s="114"/>
      <c r="J1" s="113" t="s">
        <v>89</v>
      </c>
      <c r="K1" s="112" t="s">
        <v>90</v>
      </c>
      <c r="L1" s="113" t="s">
        <v>91</v>
      </c>
      <c r="M1" s="113"/>
      <c r="N1" s="113"/>
      <c r="O1" s="113"/>
      <c r="P1" s="113"/>
      <c r="Q1" s="113"/>
      <c r="R1" s="113"/>
      <c r="S1" s="113"/>
      <c r="T1" s="113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" customHeight="1" x14ac:dyDescent="0.3">
      <c r="L2" s="364"/>
      <c r="M2" s="364"/>
      <c r="N2" s="364"/>
      <c r="O2" s="364"/>
      <c r="P2" s="364"/>
      <c r="Q2" s="364"/>
      <c r="R2" s="364"/>
      <c r="S2" s="364"/>
      <c r="T2" s="364"/>
      <c r="U2" s="364"/>
      <c r="V2" s="364"/>
      <c r="AT2" s="23" t="s">
        <v>86</v>
      </c>
    </row>
    <row r="3" spans="1:70" ht="6.9" customHeight="1" x14ac:dyDescent="0.3">
      <c r="B3" s="24"/>
      <c r="C3" s="25"/>
      <c r="D3" s="25"/>
      <c r="E3" s="25"/>
      <c r="F3" s="25"/>
      <c r="G3" s="25"/>
      <c r="H3" s="25"/>
      <c r="I3" s="115"/>
      <c r="J3" s="25"/>
      <c r="K3" s="26"/>
      <c r="AT3" s="23" t="s">
        <v>83</v>
      </c>
    </row>
    <row r="4" spans="1:70" ht="36.9" customHeight="1" x14ac:dyDescent="0.3">
      <c r="B4" s="27"/>
      <c r="C4" s="28"/>
      <c r="D4" s="29" t="s">
        <v>92</v>
      </c>
      <c r="E4" s="28"/>
      <c r="F4" s="28"/>
      <c r="G4" s="28"/>
      <c r="H4" s="28"/>
      <c r="I4" s="116"/>
      <c r="J4" s="28"/>
      <c r="K4" s="30"/>
      <c r="M4" s="31" t="s">
        <v>12</v>
      </c>
      <c r="AT4" s="23" t="s">
        <v>6</v>
      </c>
    </row>
    <row r="5" spans="1:70" ht="6.9" customHeight="1" x14ac:dyDescent="0.3">
      <c r="B5" s="27"/>
      <c r="C5" s="28"/>
      <c r="D5" s="28"/>
      <c r="E5" s="28"/>
      <c r="F5" s="28"/>
      <c r="G5" s="28"/>
      <c r="H5" s="28"/>
      <c r="I5" s="116"/>
      <c r="J5" s="28"/>
      <c r="K5" s="30"/>
    </row>
    <row r="6" spans="1:70" ht="13.2" x14ac:dyDescent="0.3">
      <c r="B6" s="27"/>
      <c r="C6" s="28"/>
      <c r="D6" s="36" t="s">
        <v>18</v>
      </c>
      <c r="E6" s="28"/>
      <c r="F6" s="28"/>
      <c r="G6" s="28"/>
      <c r="H6" s="28"/>
      <c r="I6" s="116"/>
      <c r="J6" s="28"/>
      <c r="K6" s="30"/>
    </row>
    <row r="7" spans="1:70" ht="16.5" customHeight="1" x14ac:dyDescent="0.3">
      <c r="B7" s="27"/>
      <c r="C7" s="28"/>
      <c r="D7" s="28"/>
      <c r="E7" s="377" t="str">
        <f>'Rekapitulace stavby'!K6</f>
        <v>Projekt energeticky úsporných opatření ZŠ Palmovka</v>
      </c>
      <c r="F7" s="378"/>
      <c r="G7" s="378"/>
      <c r="H7" s="378"/>
      <c r="I7" s="116"/>
      <c r="J7" s="28"/>
      <c r="K7" s="30"/>
    </row>
    <row r="8" spans="1:70" s="1" customFormat="1" ht="13.2" x14ac:dyDescent="0.3">
      <c r="B8" s="40"/>
      <c r="C8" s="41"/>
      <c r="D8" s="36" t="s">
        <v>93</v>
      </c>
      <c r="E8" s="41"/>
      <c r="F8" s="41"/>
      <c r="G8" s="41"/>
      <c r="H8" s="41"/>
      <c r="I8" s="117"/>
      <c r="J8" s="41"/>
      <c r="K8" s="44"/>
    </row>
    <row r="9" spans="1:70" s="1" customFormat="1" ht="36.9" customHeight="1" x14ac:dyDescent="0.3">
      <c r="B9" s="40"/>
      <c r="C9" s="41"/>
      <c r="D9" s="41"/>
      <c r="E9" s="379" t="s">
        <v>912</v>
      </c>
      <c r="F9" s="380"/>
      <c r="G9" s="380"/>
      <c r="H9" s="380"/>
      <c r="I9" s="117"/>
      <c r="J9" s="41"/>
      <c r="K9" s="44"/>
    </row>
    <row r="10" spans="1:70" s="1" customFormat="1" x14ac:dyDescent="0.3">
      <c r="B10" s="40"/>
      <c r="C10" s="41"/>
      <c r="D10" s="41"/>
      <c r="E10" s="41"/>
      <c r="F10" s="41"/>
      <c r="G10" s="41"/>
      <c r="H10" s="41"/>
      <c r="I10" s="117"/>
      <c r="J10" s="41"/>
      <c r="K10" s="44"/>
    </row>
    <row r="11" spans="1:70" s="1" customFormat="1" ht="14.4" customHeight="1" x14ac:dyDescent="0.3">
      <c r="B11" s="40"/>
      <c r="C11" s="41"/>
      <c r="D11" s="36" t="s">
        <v>20</v>
      </c>
      <c r="E11" s="41"/>
      <c r="F11" s="34" t="s">
        <v>23</v>
      </c>
      <c r="G11" s="41"/>
      <c r="H11" s="41"/>
      <c r="I11" s="118" t="s">
        <v>22</v>
      </c>
      <c r="J11" s="34" t="s">
        <v>23</v>
      </c>
      <c r="K11" s="44"/>
    </row>
    <row r="12" spans="1:70" s="1" customFormat="1" ht="14.4" customHeight="1" x14ac:dyDescent="0.3">
      <c r="B12" s="40"/>
      <c r="C12" s="41"/>
      <c r="D12" s="36" t="s">
        <v>24</v>
      </c>
      <c r="E12" s="41"/>
      <c r="F12" s="34" t="s">
        <v>25</v>
      </c>
      <c r="G12" s="41"/>
      <c r="H12" s="41"/>
      <c r="I12" s="118" t="s">
        <v>26</v>
      </c>
      <c r="J12" s="119" t="str">
        <f>'Rekapitulace stavby'!AN8</f>
        <v>9. 3. 2018</v>
      </c>
      <c r="K12" s="44"/>
    </row>
    <row r="13" spans="1:70" s="1" customFormat="1" ht="10.95" customHeight="1" x14ac:dyDescent="0.3">
      <c r="B13" s="40"/>
      <c r="C13" s="41"/>
      <c r="D13" s="41"/>
      <c r="E13" s="41"/>
      <c r="F13" s="41"/>
      <c r="G13" s="41"/>
      <c r="H13" s="41"/>
      <c r="I13" s="117"/>
      <c r="J13" s="41"/>
      <c r="K13" s="44"/>
    </row>
    <row r="14" spans="1:70" s="1" customFormat="1" ht="14.4" customHeight="1" x14ac:dyDescent="0.3">
      <c r="B14" s="40"/>
      <c r="C14" s="41"/>
      <c r="D14" s="36" t="s">
        <v>28</v>
      </c>
      <c r="E14" s="41"/>
      <c r="F14" s="41"/>
      <c r="G14" s="41"/>
      <c r="H14" s="41"/>
      <c r="I14" s="118" t="s">
        <v>29</v>
      </c>
      <c r="J14" s="34" t="s">
        <v>23</v>
      </c>
      <c r="K14" s="44"/>
    </row>
    <row r="15" spans="1:70" s="1" customFormat="1" ht="18" customHeight="1" x14ac:dyDescent="0.3">
      <c r="B15" s="40"/>
      <c r="C15" s="41"/>
      <c r="D15" s="41"/>
      <c r="E15" s="34" t="s">
        <v>30</v>
      </c>
      <c r="F15" s="41"/>
      <c r="G15" s="41"/>
      <c r="H15" s="41"/>
      <c r="I15" s="118" t="s">
        <v>31</v>
      </c>
      <c r="J15" s="34" t="s">
        <v>23</v>
      </c>
      <c r="K15" s="44"/>
    </row>
    <row r="16" spans="1:70" s="1" customFormat="1" ht="6.9" customHeight="1" x14ac:dyDescent="0.3">
      <c r="B16" s="40"/>
      <c r="C16" s="41"/>
      <c r="D16" s="41"/>
      <c r="E16" s="41"/>
      <c r="F16" s="41"/>
      <c r="G16" s="41"/>
      <c r="H16" s="41"/>
      <c r="I16" s="117"/>
      <c r="J16" s="41"/>
      <c r="K16" s="44"/>
    </row>
    <row r="17" spans="2:11" s="1" customFormat="1" ht="14.4" customHeight="1" x14ac:dyDescent="0.3">
      <c r="B17" s="40"/>
      <c r="C17" s="41"/>
      <c r="D17" s="36" t="s">
        <v>32</v>
      </c>
      <c r="E17" s="41"/>
      <c r="F17" s="41"/>
      <c r="G17" s="41"/>
      <c r="H17" s="41"/>
      <c r="I17" s="118" t="s">
        <v>29</v>
      </c>
      <c r="J17" s="34" t="str">
        <f>IF('Rekapitulace stavby'!AN13="Vyplň údaj","",IF('Rekapitulace stavby'!AN13="","",'Rekapitulace stavby'!AN13))</f>
        <v/>
      </c>
      <c r="K17" s="44"/>
    </row>
    <row r="18" spans="2:11" s="1" customFormat="1" ht="18" customHeight="1" x14ac:dyDescent="0.3">
      <c r="B18" s="40"/>
      <c r="C18" s="41"/>
      <c r="D18" s="41"/>
      <c r="E18" s="34" t="str">
        <f>IF('Rekapitulace stavby'!E14="Vyplň údaj","",IF('Rekapitulace stavby'!E14="","",'Rekapitulace stavby'!E14))</f>
        <v/>
      </c>
      <c r="F18" s="41"/>
      <c r="G18" s="41"/>
      <c r="H18" s="41"/>
      <c r="I18" s="118" t="s">
        <v>31</v>
      </c>
      <c r="J18" s="34" t="str">
        <f>IF('Rekapitulace stavby'!AN14="Vyplň údaj","",IF('Rekapitulace stavby'!AN14="","",'Rekapitulace stavby'!AN14))</f>
        <v/>
      </c>
      <c r="K18" s="44"/>
    </row>
    <row r="19" spans="2:11" s="1" customFormat="1" ht="6.9" customHeight="1" x14ac:dyDescent="0.3">
      <c r="B19" s="40"/>
      <c r="C19" s="41"/>
      <c r="D19" s="41"/>
      <c r="E19" s="41"/>
      <c r="F19" s="41"/>
      <c r="G19" s="41"/>
      <c r="H19" s="41"/>
      <c r="I19" s="117"/>
      <c r="J19" s="41"/>
      <c r="K19" s="44"/>
    </row>
    <row r="20" spans="2:11" s="1" customFormat="1" ht="14.4" customHeight="1" x14ac:dyDescent="0.3">
      <c r="B20" s="40"/>
      <c r="C20" s="41"/>
      <c r="D20" s="36" t="s">
        <v>34</v>
      </c>
      <c r="E20" s="41"/>
      <c r="F20" s="41"/>
      <c r="G20" s="41"/>
      <c r="H20" s="41"/>
      <c r="I20" s="118" t="s">
        <v>29</v>
      </c>
      <c r="J20" s="34" t="s">
        <v>23</v>
      </c>
      <c r="K20" s="44"/>
    </row>
    <row r="21" spans="2:11" s="1" customFormat="1" ht="18" customHeight="1" x14ac:dyDescent="0.3">
      <c r="B21" s="40"/>
      <c r="C21" s="41"/>
      <c r="D21" s="41"/>
      <c r="E21" s="34" t="s">
        <v>35</v>
      </c>
      <c r="F21" s="41"/>
      <c r="G21" s="41"/>
      <c r="H21" s="41"/>
      <c r="I21" s="118" t="s">
        <v>31</v>
      </c>
      <c r="J21" s="34" t="s">
        <v>23</v>
      </c>
      <c r="K21" s="44"/>
    </row>
    <row r="22" spans="2:11" s="1" customFormat="1" ht="6.9" customHeight="1" x14ac:dyDescent="0.3">
      <c r="B22" s="40"/>
      <c r="C22" s="41"/>
      <c r="D22" s="41"/>
      <c r="E22" s="41"/>
      <c r="F22" s="41"/>
      <c r="G22" s="41"/>
      <c r="H22" s="41"/>
      <c r="I22" s="117"/>
      <c r="J22" s="41"/>
      <c r="K22" s="44"/>
    </row>
    <row r="23" spans="2:11" s="1" customFormat="1" ht="14.4" customHeight="1" x14ac:dyDescent="0.3">
      <c r="B23" s="40"/>
      <c r="C23" s="41"/>
      <c r="D23" s="36" t="s">
        <v>37</v>
      </c>
      <c r="E23" s="41"/>
      <c r="F23" s="41"/>
      <c r="G23" s="41"/>
      <c r="H23" s="41"/>
      <c r="I23" s="117"/>
      <c r="J23" s="41"/>
      <c r="K23" s="44"/>
    </row>
    <row r="24" spans="2:11" s="6" customFormat="1" ht="16.5" customHeight="1" x14ac:dyDescent="0.3">
      <c r="B24" s="120"/>
      <c r="C24" s="121"/>
      <c r="D24" s="121"/>
      <c r="E24" s="368" t="s">
        <v>23</v>
      </c>
      <c r="F24" s="368"/>
      <c r="G24" s="368"/>
      <c r="H24" s="368"/>
      <c r="I24" s="122"/>
      <c r="J24" s="121"/>
      <c r="K24" s="123"/>
    </row>
    <row r="25" spans="2:11" s="1" customFormat="1" ht="6.9" customHeight="1" x14ac:dyDescent="0.3">
      <c r="B25" s="40"/>
      <c r="C25" s="41"/>
      <c r="D25" s="41"/>
      <c r="E25" s="41"/>
      <c r="F25" s="41"/>
      <c r="G25" s="41"/>
      <c r="H25" s="41"/>
      <c r="I25" s="117"/>
      <c r="J25" s="41"/>
      <c r="K25" s="44"/>
    </row>
    <row r="26" spans="2:11" s="1" customFormat="1" ht="6.9" customHeight="1" x14ac:dyDescent="0.3">
      <c r="B26" s="40"/>
      <c r="C26" s="41"/>
      <c r="D26" s="84"/>
      <c r="E26" s="84"/>
      <c r="F26" s="84"/>
      <c r="G26" s="84"/>
      <c r="H26" s="84"/>
      <c r="I26" s="124"/>
      <c r="J26" s="84"/>
      <c r="K26" s="125"/>
    </row>
    <row r="27" spans="2:11" s="1" customFormat="1" ht="25.35" customHeight="1" x14ac:dyDescent="0.3">
      <c r="B27" s="40"/>
      <c r="C27" s="41"/>
      <c r="D27" s="126" t="s">
        <v>39</v>
      </c>
      <c r="E27" s="41"/>
      <c r="F27" s="41"/>
      <c r="G27" s="41"/>
      <c r="H27" s="41"/>
      <c r="I27" s="117"/>
      <c r="J27" s="127">
        <f>ROUND(J81,2)</f>
        <v>0</v>
      </c>
      <c r="K27" s="44"/>
    </row>
    <row r="28" spans="2:11" s="1" customFormat="1" ht="6.9" customHeight="1" x14ac:dyDescent="0.3">
      <c r="B28" s="40"/>
      <c r="C28" s="41"/>
      <c r="D28" s="84"/>
      <c r="E28" s="84"/>
      <c r="F28" s="84"/>
      <c r="G28" s="84"/>
      <c r="H28" s="84"/>
      <c r="I28" s="124"/>
      <c r="J28" s="84"/>
      <c r="K28" s="125"/>
    </row>
    <row r="29" spans="2:11" s="1" customFormat="1" ht="14.4" customHeight="1" x14ac:dyDescent="0.3">
      <c r="B29" s="40"/>
      <c r="C29" s="41"/>
      <c r="D29" s="41"/>
      <c r="E29" s="41"/>
      <c r="F29" s="45" t="s">
        <v>41</v>
      </c>
      <c r="G29" s="41"/>
      <c r="H29" s="41"/>
      <c r="I29" s="128" t="s">
        <v>40</v>
      </c>
      <c r="J29" s="45" t="s">
        <v>42</v>
      </c>
      <c r="K29" s="44"/>
    </row>
    <row r="30" spans="2:11" s="1" customFormat="1" ht="14.4" customHeight="1" x14ac:dyDescent="0.3">
      <c r="B30" s="40"/>
      <c r="C30" s="41"/>
      <c r="D30" s="48" t="s">
        <v>43</v>
      </c>
      <c r="E30" s="48" t="s">
        <v>44</v>
      </c>
      <c r="F30" s="129">
        <f>ROUND(SUM(BE81:BE98), 2)</f>
        <v>0</v>
      </c>
      <c r="G30" s="41"/>
      <c r="H30" s="41"/>
      <c r="I30" s="130">
        <v>0.21</v>
      </c>
      <c r="J30" s="129">
        <f>ROUND(ROUND((SUM(BE81:BE98)), 2)*I30, 2)</f>
        <v>0</v>
      </c>
      <c r="K30" s="44"/>
    </row>
    <row r="31" spans="2:11" s="1" customFormat="1" ht="14.4" customHeight="1" x14ac:dyDescent="0.3">
      <c r="B31" s="40"/>
      <c r="C31" s="41"/>
      <c r="D31" s="41"/>
      <c r="E31" s="48" t="s">
        <v>45</v>
      </c>
      <c r="F31" s="129">
        <f>ROUND(SUM(BF81:BF98), 2)</f>
        <v>0</v>
      </c>
      <c r="G31" s="41"/>
      <c r="H31" s="41"/>
      <c r="I31" s="130">
        <v>0.15</v>
      </c>
      <c r="J31" s="129">
        <f>ROUND(ROUND((SUM(BF81:BF98)), 2)*I31, 2)</f>
        <v>0</v>
      </c>
      <c r="K31" s="44"/>
    </row>
    <row r="32" spans="2:11" s="1" customFormat="1" ht="14.4" hidden="1" customHeight="1" x14ac:dyDescent="0.3">
      <c r="B32" s="40"/>
      <c r="C32" s="41"/>
      <c r="D32" s="41"/>
      <c r="E32" s="48" t="s">
        <v>46</v>
      </c>
      <c r="F32" s="129">
        <f>ROUND(SUM(BG81:BG98), 2)</f>
        <v>0</v>
      </c>
      <c r="G32" s="41"/>
      <c r="H32" s="41"/>
      <c r="I32" s="130">
        <v>0.21</v>
      </c>
      <c r="J32" s="129">
        <v>0</v>
      </c>
      <c r="K32" s="44"/>
    </row>
    <row r="33" spans="2:11" s="1" customFormat="1" ht="14.4" hidden="1" customHeight="1" x14ac:dyDescent="0.3">
      <c r="B33" s="40"/>
      <c r="C33" s="41"/>
      <c r="D33" s="41"/>
      <c r="E33" s="48" t="s">
        <v>47</v>
      </c>
      <c r="F33" s="129">
        <f>ROUND(SUM(BH81:BH98), 2)</f>
        <v>0</v>
      </c>
      <c r="G33" s="41"/>
      <c r="H33" s="41"/>
      <c r="I33" s="130">
        <v>0.15</v>
      </c>
      <c r="J33" s="129">
        <v>0</v>
      </c>
      <c r="K33" s="44"/>
    </row>
    <row r="34" spans="2:11" s="1" customFormat="1" ht="14.4" hidden="1" customHeight="1" x14ac:dyDescent="0.3">
      <c r="B34" s="40"/>
      <c r="C34" s="41"/>
      <c r="D34" s="41"/>
      <c r="E34" s="48" t="s">
        <v>48</v>
      </c>
      <c r="F34" s="129">
        <f>ROUND(SUM(BI81:BI98), 2)</f>
        <v>0</v>
      </c>
      <c r="G34" s="41"/>
      <c r="H34" s="41"/>
      <c r="I34" s="130">
        <v>0</v>
      </c>
      <c r="J34" s="129">
        <v>0</v>
      </c>
      <c r="K34" s="44"/>
    </row>
    <row r="35" spans="2:11" s="1" customFormat="1" ht="6.9" customHeight="1" x14ac:dyDescent="0.3">
      <c r="B35" s="40"/>
      <c r="C35" s="41"/>
      <c r="D35" s="41"/>
      <c r="E35" s="41"/>
      <c r="F35" s="41"/>
      <c r="G35" s="41"/>
      <c r="H35" s="41"/>
      <c r="I35" s="117"/>
      <c r="J35" s="41"/>
      <c r="K35" s="44"/>
    </row>
    <row r="36" spans="2:11" s="1" customFormat="1" ht="25.35" customHeight="1" x14ac:dyDescent="0.3">
      <c r="B36" s="40"/>
      <c r="C36" s="131"/>
      <c r="D36" s="132" t="s">
        <v>49</v>
      </c>
      <c r="E36" s="78"/>
      <c r="F36" s="78"/>
      <c r="G36" s="133" t="s">
        <v>50</v>
      </c>
      <c r="H36" s="134" t="s">
        <v>51</v>
      </c>
      <c r="I36" s="135"/>
      <c r="J36" s="136">
        <f>SUM(J27:J34)</f>
        <v>0</v>
      </c>
      <c r="K36" s="137"/>
    </row>
    <row r="37" spans="2:11" s="1" customFormat="1" ht="14.4" customHeight="1" x14ac:dyDescent="0.3">
      <c r="B37" s="55"/>
      <c r="C37" s="56"/>
      <c r="D37" s="56"/>
      <c r="E37" s="56"/>
      <c r="F37" s="56"/>
      <c r="G37" s="56"/>
      <c r="H37" s="56"/>
      <c r="I37" s="138"/>
      <c r="J37" s="56"/>
      <c r="K37" s="57"/>
    </row>
    <row r="41" spans="2:11" s="1" customFormat="1" ht="6.9" customHeight="1" x14ac:dyDescent="0.3">
      <c r="B41" s="139"/>
      <c r="C41" s="140"/>
      <c r="D41" s="140"/>
      <c r="E41" s="140"/>
      <c r="F41" s="140"/>
      <c r="G41" s="140"/>
      <c r="H41" s="140"/>
      <c r="I41" s="141"/>
      <c r="J41" s="140"/>
      <c r="K41" s="142"/>
    </row>
    <row r="42" spans="2:11" s="1" customFormat="1" ht="36.9" customHeight="1" x14ac:dyDescent="0.3">
      <c r="B42" s="40"/>
      <c r="C42" s="29" t="s">
        <v>95</v>
      </c>
      <c r="D42" s="41"/>
      <c r="E42" s="41"/>
      <c r="F42" s="41"/>
      <c r="G42" s="41"/>
      <c r="H42" s="41"/>
      <c r="I42" s="117"/>
      <c r="J42" s="41"/>
      <c r="K42" s="44"/>
    </row>
    <row r="43" spans="2:11" s="1" customFormat="1" ht="6.9" customHeight="1" x14ac:dyDescent="0.3">
      <c r="B43" s="40"/>
      <c r="C43" s="41"/>
      <c r="D43" s="41"/>
      <c r="E43" s="41"/>
      <c r="F43" s="41"/>
      <c r="G43" s="41"/>
      <c r="H43" s="41"/>
      <c r="I43" s="117"/>
      <c r="J43" s="41"/>
      <c r="K43" s="44"/>
    </row>
    <row r="44" spans="2:11" s="1" customFormat="1" ht="14.4" customHeight="1" x14ac:dyDescent="0.3">
      <c r="B44" s="40"/>
      <c r="C44" s="36" t="s">
        <v>18</v>
      </c>
      <c r="D44" s="41"/>
      <c r="E44" s="41"/>
      <c r="F44" s="41"/>
      <c r="G44" s="41"/>
      <c r="H44" s="41"/>
      <c r="I44" s="117"/>
      <c r="J44" s="41"/>
      <c r="K44" s="44"/>
    </row>
    <row r="45" spans="2:11" s="1" customFormat="1" ht="16.5" customHeight="1" x14ac:dyDescent="0.3">
      <c r="B45" s="40"/>
      <c r="C45" s="41"/>
      <c r="D45" s="41"/>
      <c r="E45" s="377" t="str">
        <f>E7</f>
        <v>Projekt energeticky úsporných opatření ZŠ Palmovka</v>
      </c>
      <c r="F45" s="378"/>
      <c r="G45" s="378"/>
      <c r="H45" s="378"/>
      <c r="I45" s="117"/>
      <c r="J45" s="41"/>
      <c r="K45" s="44"/>
    </row>
    <row r="46" spans="2:11" s="1" customFormat="1" ht="14.4" customHeight="1" x14ac:dyDescent="0.3">
      <c r="B46" s="40"/>
      <c r="C46" s="36" t="s">
        <v>93</v>
      </c>
      <c r="D46" s="41"/>
      <c r="E46" s="41"/>
      <c r="F46" s="41"/>
      <c r="G46" s="41"/>
      <c r="H46" s="41"/>
      <c r="I46" s="117"/>
      <c r="J46" s="41"/>
      <c r="K46" s="44"/>
    </row>
    <row r="47" spans="2:11" s="1" customFormat="1" ht="17.25" customHeight="1" x14ac:dyDescent="0.3">
      <c r="B47" s="40"/>
      <c r="C47" s="41"/>
      <c r="D47" s="41"/>
      <c r="E47" s="379" t="str">
        <f>E9</f>
        <v>VON - VRN+ON</v>
      </c>
      <c r="F47" s="380"/>
      <c r="G47" s="380"/>
      <c r="H47" s="380"/>
      <c r="I47" s="117"/>
      <c r="J47" s="41"/>
      <c r="K47" s="44"/>
    </row>
    <row r="48" spans="2:11" s="1" customFormat="1" ht="6.9" customHeight="1" x14ac:dyDescent="0.3">
      <c r="B48" s="40"/>
      <c r="C48" s="41"/>
      <c r="D48" s="41"/>
      <c r="E48" s="41"/>
      <c r="F48" s="41"/>
      <c r="G48" s="41"/>
      <c r="H48" s="41"/>
      <c r="I48" s="117"/>
      <c r="J48" s="41"/>
      <c r="K48" s="44"/>
    </row>
    <row r="49" spans="2:47" s="1" customFormat="1" ht="18" customHeight="1" x14ac:dyDescent="0.3">
      <c r="B49" s="40"/>
      <c r="C49" s="36" t="s">
        <v>24</v>
      </c>
      <c r="D49" s="41"/>
      <c r="E49" s="41"/>
      <c r="F49" s="34" t="str">
        <f>F12</f>
        <v>Palmovka 8/468, Praha 8 - Libeň</v>
      </c>
      <c r="G49" s="41"/>
      <c r="H49" s="41"/>
      <c r="I49" s="118" t="s">
        <v>26</v>
      </c>
      <c r="J49" s="119" t="str">
        <f>IF(J12="","",J12)</f>
        <v>9. 3. 2018</v>
      </c>
      <c r="K49" s="44"/>
    </row>
    <row r="50" spans="2:47" s="1" customFormat="1" ht="6.9" customHeight="1" x14ac:dyDescent="0.3">
      <c r="B50" s="40"/>
      <c r="C50" s="41"/>
      <c r="D50" s="41"/>
      <c r="E50" s="41"/>
      <c r="F50" s="41"/>
      <c r="G50" s="41"/>
      <c r="H50" s="41"/>
      <c r="I50" s="117"/>
      <c r="J50" s="41"/>
      <c r="K50" s="44"/>
    </row>
    <row r="51" spans="2:47" s="1" customFormat="1" ht="13.2" x14ac:dyDescent="0.3">
      <c r="B51" s="40"/>
      <c r="C51" s="36" t="s">
        <v>28</v>
      </c>
      <c r="D51" s="41"/>
      <c r="E51" s="41"/>
      <c r="F51" s="34" t="str">
        <f>E15</f>
        <v>Městská část Praha 8</v>
      </c>
      <c r="G51" s="41"/>
      <c r="H51" s="41"/>
      <c r="I51" s="118" t="s">
        <v>34</v>
      </c>
      <c r="J51" s="368" t="str">
        <f>E21</f>
        <v>D-plus, projektová a inženýrská a.s.</v>
      </c>
      <c r="K51" s="44"/>
    </row>
    <row r="52" spans="2:47" s="1" customFormat="1" ht="14.4" customHeight="1" x14ac:dyDescent="0.3">
      <c r="B52" s="40"/>
      <c r="C52" s="36" t="s">
        <v>32</v>
      </c>
      <c r="D52" s="41"/>
      <c r="E52" s="41"/>
      <c r="F52" s="34" t="str">
        <f>IF(E18="","",E18)</f>
        <v/>
      </c>
      <c r="G52" s="41"/>
      <c r="H52" s="41"/>
      <c r="I52" s="117"/>
      <c r="J52" s="372"/>
      <c r="K52" s="44"/>
    </row>
    <row r="53" spans="2:47" s="1" customFormat="1" ht="10.35" customHeight="1" x14ac:dyDescent="0.3">
      <c r="B53" s="40"/>
      <c r="C53" s="41"/>
      <c r="D53" s="41"/>
      <c r="E53" s="41"/>
      <c r="F53" s="41"/>
      <c r="G53" s="41"/>
      <c r="H53" s="41"/>
      <c r="I53" s="117"/>
      <c r="J53" s="41"/>
      <c r="K53" s="44"/>
    </row>
    <row r="54" spans="2:47" s="1" customFormat="1" ht="29.25" customHeight="1" x14ac:dyDescent="0.3">
      <c r="B54" s="40"/>
      <c r="C54" s="143" t="s">
        <v>96</v>
      </c>
      <c r="D54" s="131"/>
      <c r="E54" s="131"/>
      <c r="F54" s="131"/>
      <c r="G54" s="131"/>
      <c r="H54" s="131"/>
      <c r="I54" s="144"/>
      <c r="J54" s="145" t="s">
        <v>97</v>
      </c>
      <c r="K54" s="146"/>
    </row>
    <row r="55" spans="2:47" s="1" customFormat="1" ht="10.35" customHeight="1" x14ac:dyDescent="0.3">
      <c r="B55" s="40"/>
      <c r="C55" s="41"/>
      <c r="D55" s="41"/>
      <c r="E55" s="41"/>
      <c r="F55" s="41"/>
      <c r="G55" s="41"/>
      <c r="H55" s="41"/>
      <c r="I55" s="117"/>
      <c r="J55" s="41"/>
      <c r="K55" s="44"/>
    </row>
    <row r="56" spans="2:47" s="1" customFormat="1" ht="29.25" customHeight="1" x14ac:dyDescent="0.3">
      <c r="B56" s="40"/>
      <c r="C56" s="147" t="s">
        <v>98</v>
      </c>
      <c r="D56" s="41"/>
      <c r="E56" s="41"/>
      <c r="F56" s="41"/>
      <c r="G56" s="41"/>
      <c r="H56" s="41"/>
      <c r="I56" s="117"/>
      <c r="J56" s="127">
        <f>J81</f>
        <v>0</v>
      </c>
      <c r="K56" s="44"/>
      <c r="AU56" s="23" t="s">
        <v>99</v>
      </c>
    </row>
    <row r="57" spans="2:47" s="7" customFormat="1" ht="24.9" customHeight="1" x14ac:dyDescent="0.3">
      <c r="B57" s="148"/>
      <c r="C57" s="149"/>
      <c r="D57" s="150" t="s">
        <v>913</v>
      </c>
      <c r="E57" s="151"/>
      <c r="F57" s="151"/>
      <c r="G57" s="151"/>
      <c r="H57" s="151"/>
      <c r="I57" s="152"/>
      <c r="J57" s="153">
        <f>J82</f>
        <v>0</v>
      </c>
      <c r="K57" s="154"/>
    </row>
    <row r="58" spans="2:47" s="8" customFormat="1" ht="19.95" customHeight="1" x14ac:dyDescent="0.3">
      <c r="B58" s="155"/>
      <c r="C58" s="156"/>
      <c r="D58" s="157" t="s">
        <v>914</v>
      </c>
      <c r="E58" s="158"/>
      <c r="F58" s="158"/>
      <c r="G58" s="158"/>
      <c r="H58" s="158"/>
      <c r="I58" s="159"/>
      <c r="J58" s="160">
        <f>J83</f>
        <v>0</v>
      </c>
      <c r="K58" s="161"/>
    </row>
    <row r="59" spans="2:47" s="8" customFormat="1" ht="19.95" customHeight="1" x14ac:dyDescent="0.3">
      <c r="B59" s="155"/>
      <c r="C59" s="156"/>
      <c r="D59" s="157" t="s">
        <v>915</v>
      </c>
      <c r="E59" s="158"/>
      <c r="F59" s="158"/>
      <c r="G59" s="158"/>
      <c r="H59" s="158"/>
      <c r="I59" s="159"/>
      <c r="J59" s="160">
        <f>J86</f>
        <v>0</v>
      </c>
      <c r="K59" s="161"/>
    </row>
    <row r="60" spans="2:47" s="8" customFormat="1" ht="19.95" customHeight="1" x14ac:dyDescent="0.3">
      <c r="B60" s="155"/>
      <c r="C60" s="156"/>
      <c r="D60" s="157" t="s">
        <v>916</v>
      </c>
      <c r="E60" s="158"/>
      <c r="F60" s="158"/>
      <c r="G60" s="158"/>
      <c r="H60" s="158"/>
      <c r="I60" s="159"/>
      <c r="J60" s="160">
        <f>J93</f>
        <v>0</v>
      </c>
      <c r="K60" s="161"/>
    </row>
    <row r="61" spans="2:47" s="8" customFormat="1" ht="19.95" customHeight="1" x14ac:dyDescent="0.3">
      <c r="B61" s="155"/>
      <c r="C61" s="156"/>
      <c r="D61" s="157" t="s">
        <v>917</v>
      </c>
      <c r="E61" s="158"/>
      <c r="F61" s="158"/>
      <c r="G61" s="158"/>
      <c r="H61" s="158"/>
      <c r="I61" s="159"/>
      <c r="J61" s="160">
        <f>J96</f>
        <v>0</v>
      </c>
      <c r="K61" s="161"/>
    </row>
    <row r="62" spans="2:47" s="1" customFormat="1" ht="21.75" customHeight="1" x14ac:dyDescent="0.3">
      <c r="B62" s="40"/>
      <c r="C62" s="41"/>
      <c r="D62" s="41"/>
      <c r="E62" s="41"/>
      <c r="F62" s="41"/>
      <c r="G62" s="41"/>
      <c r="H62" s="41"/>
      <c r="I62" s="117"/>
      <c r="J62" s="41"/>
      <c r="K62" s="44"/>
    </row>
    <row r="63" spans="2:47" s="1" customFormat="1" ht="6.9" customHeight="1" x14ac:dyDescent="0.3">
      <c r="B63" s="55"/>
      <c r="C63" s="56"/>
      <c r="D63" s="56"/>
      <c r="E63" s="56"/>
      <c r="F63" s="56"/>
      <c r="G63" s="56"/>
      <c r="H63" s="56"/>
      <c r="I63" s="138"/>
      <c r="J63" s="56"/>
      <c r="K63" s="57"/>
    </row>
    <row r="67" spans="2:20" s="1" customFormat="1" ht="6.9" customHeight="1" x14ac:dyDescent="0.3">
      <c r="B67" s="58"/>
      <c r="C67" s="59"/>
      <c r="D67" s="59"/>
      <c r="E67" s="59"/>
      <c r="F67" s="59"/>
      <c r="G67" s="59"/>
      <c r="H67" s="59"/>
      <c r="I67" s="141"/>
      <c r="J67" s="59"/>
      <c r="K67" s="59"/>
      <c r="L67" s="60"/>
    </row>
    <row r="68" spans="2:20" s="1" customFormat="1" ht="36.9" customHeight="1" x14ac:dyDescent="0.3">
      <c r="B68" s="40"/>
      <c r="C68" s="61" t="s">
        <v>115</v>
      </c>
      <c r="D68" s="62"/>
      <c r="E68" s="62"/>
      <c r="F68" s="62"/>
      <c r="G68" s="62"/>
      <c r="H68" s="62"/>
      <c r="I68" s="162"/>
      <c r="J68" s="62"/>
      <c r="K68" s="62"/>
      <c r="L68" s="60"/>
    </row>
    <row r="69" spans="2:20" s="1" customFormat="1" ht="6.9" customHeight="1" x14ac:dyDescent="0.3">
      <c r="B69" s="40"/>
      <c r="C69" s="62"/>
      <c r="D69" s="62"/>
      <c r="E69" s="62"/>
      <c r="F69" s="62"/>
      <c r="G69" s="62"/>
      <c r="H69" s="62"/>
      <c r="I69" s="162"/>
      <c r="J69" s="62"/>
      <c r="K69" s="62"/>
      <c r="L69" s="60"/>
    </row>
    <row r="70" spans="2:20" s="1" customFormat="1" ht="14.4" customHeight="1" x14ac:dyDescent="0.3">
      <c r="B70" s="40"/>
      <c r="C70" s="64" t="s">
        <v>18</v>
      </c>
      <c r="D70" s="62"/>
      <c r="E70" s="62"/>
      <c r="F70" s="62"/>
      <c r="G70" s="62"/>
      <c r="H70" s="62"/>
      <c r="I70" s="162"/>
      <c r="J70" s="62"/>
      <c r="K70" s="62"/>
      <c r="L70" s="60"/>
    </row>
    <row r="71" spans="2:20" s="1" customFormat="1" ht="16.5" customHeight="1" x14ac:dyDescent="0.3">
      <c r="B71" s="40"/>
      <c r="C71" s="62"/>
      <c r="D71" s="62"/>
      <c r="E71" s="373" t="str">
        <f>E7</f>
        <v>Projekt energeticky úsporných opatření ZŠ Palmovka</v>
      </c>
      <c r="F71" s="374"/>
      <c r="G71" s="374"/>
      <c r="H71" s="374"/>
      <c r="I71" s="162"/>
      <c r="J71" s="62"/>
      <c r="K71" s="62"/>
      <c r="L71" s="60"/>
    </row>
    <row r="72" spans="2:20" s="1" customFormat="1" ht="14.4" customHeight="1" x14ac:dyDescent="0.3">
      <c r="B72" s="40"/>
      <c r="C72" s="64" t="s">
        <v>93</v>
      </c>
      <c r="D72" s="62"/>
      <c r="E72" s="62"/>
      <c r="F72" s="62"/>
      <c r="G72" s="62"/>
      <c r="H72" s="62"/>
      <c r="I72" s="162"/>
      <c r="J72" s="62"/>
      <c r="K72" s="62"/>
      <c r="L72" s="60"/>
    </row>
    <row r="73" spans="2:20" s="1" customFormat="1" ht="17.25" customHeight="1" x14ac:dyDescent="0.3">
      <c r="B73" s="40"/>
      <c r="C73" s="62"/>
      <c r="D73" s="62"/>
      <c r="E73" s="337" t="str">
        <f>E9</f>
        <v>VON - VRN+ON</v>
      </c>
      <c r="F73" s="375"/>
      <c r="G73" s="375"/>
      <c r="H73" s="375"/>
      <c r="I73" s="162"/>
      <c r="J73" s="62"/>
      <c r="K73" s="62"/>
      <c r="L73" s="60"/>
    </row>
    <row r="74" spans="2:20" s="1" customFormat="1" ht="6.9" customHeight="1" x14ac:dyDescent="0.3">
      <c r="B74" s="40"/>
      <c r="C74" s="62"/>
      <c r="D74" s="62"/>
      <c r="E74" s="62"/>
      <c r="F74" s="62"/>
      <c r="G74" s="62"/>
      <c r="H74" s="62"/>
      <c r="I74" s="162"/>
      <c r="J74" s="62"/>
      <c r="K74" s="62"/>
      <c r="L74" s="60"/>
    </row>
    <row r="75" spans="2:20" s="1" customFormat="1" ht="18" customHeight="1" x14ac:dyDescent="0.3">
      <c r="B75" s="40"/>
      <c r="C75" s="64" t="s">
        <v>24</v>
      </c>
      <c r="D75" s="62"/>
      <c r="E75" s="62"/>
      <c r="F75" s="163" t="str">
        <f>F12</f>
        <v>Palmovka 8/468, Praha 8 - Libeň</v>
      </c>
      <c r="G75" s="62"/>
      <c r="H75" s="62"/>
      <c r="I75" s="164" t="s">
        <v>26</v>
      </c>
      <c r="J75" s="72" t="str">
        <f>IF(J12="","",J12)</f>
        <v>9. 3. 2018</v>
      </c>
      <c r="K75" s="62"/>
      <c r="L75" s="60"/>
    </row>
    <row r="76" spans="2:20" s="1" customFormat="1" ht="6.9" customHeight="1" x14ac:dyDescent="0.3">
      <c r="B76" s="40"/>
      <c r="C76" s="62"/>
      <c r="D76" s="62"/>
      <c r="E76" s="62"/>
      <c r="F76" s="62"/>
      <c r="G76" s="62"/>
      <c r="H76" s="62"/>
      <c r="I76" s="162"/>
      <c r="J76" s="62"/>
      <c r="K76" s="62"/>
      <c r="L76" s="60"/>
    </row>
    <row r="77" spans="2:20" s="1" customFormat="1" ht="13.2" x14ac:dyDescent="0.3">
      <c r="B77" s="40"/>
      <c r="C77" s="64" t="s">
        <v>28</v>
      </c>
      <c r="D77" s="62"/>
      <c r="E77" s="62"/>
      <c r="F77" s="163" t="str">
        <f>E15</f>
        <v>Městská část Praha 8</v>
      </c>
      <c r="G77" s="62"/>
      <c r="H77" s="62"/>
      <c r="I77" s="164" t="s">
        <v>34</v>
      </c>
      <c r="J77" s="163" t="str">
        <f>E21</f>
        <v>D-plus, projektová a inženýrská a.s.</v>
      </c>
      <c r="K77" s="62"/>
      <c r="L77" s="60"/>
    </row>
    <row r="78" spans="2:20" s="1" customFormat="1" ht="14.4" customHeight="1" x14ac:dyDescent="0.3">
      <c r="B78" s="40"/>
      <c r="C78" s="64" t="s">
        <v>32</v>
      </c>
      <c r="D78" s="62"/>
      <c r="E78" s="62"/>
      <c r="F78" s="163" t="str">
        <f>IF(E18="","",E18)</f>
        <v/>
      </c>
      <c r="G78" s="62"/>
      <c r="H78" s="62"/>
      <c r="I78" s="162"/>
      <c r="J78" s="62"/>
      <c r="K78" s="62"/>
      <c r="L78" s="60"/>
    </row>
    <row r="79" spans="2:20" s="1" customFormat="1" ht="10.35" customHeight="1" x14ac:dyDescent="0.3">
      <c r="B79" s="40"/>
      <c r="C79" s="62"/>
      <c r="D79" s="62"/>
      <c r="E79" s="62"/>
      <c r="F79" s="62"/>
      <c r="G79" s="62"/>
      <c r="H79" s="62"/>
      <c r="I79" s="162"/>
      <c r="J79" s="62"/>
      <c r="K79" s="62"/>
      <c r="L79" s="60"/>
    </row>
    <row r="80" spans="2:20" s="9" customFormat="1" ht="29.25" customHeight="1" x14ac:dyDescent="0.3">
      <c r="B80" s="165"/>
      <c r="C80" s="166" t="s">
        <v>116</v>
      </c>
      <c r="D80" s="167" t="s">
        <v>58</v>
      </c>
      <c r="E80" s="167" t="s">
        <v>54</v>
      </c>
      <c r="F80" s="167" t="s">
        <v>117</v>
      </c>
      <c r="G80" s="167" t="s">
        <v>118</v>
      </c>
      <c r="H80" s="167" t="s">
        <v>119</v>
      </c>
      <c r="I80" s="168" t="s">
        <v>120</v>
      </c>
      <c r="J80" s="167" t="s">
        <v>97</v>
      </c>
      <c r="K80" s="169" t="s">
        <v>121</v>
      </c>
      <c r="L80" s="170"/>
      <c r="M80" s="80" t="s">
        <v>122</v>
      </c>
      <c r="N80" s="81" t="s">
        <v>43</v>
      </c>
      <c r="O80" s="81" t="s">
        <v>123</v>
      </c>
      <c r="P80" s="81" t="s">
        <v>124</v>
      </c>
      <c r="Q80" s="81" t="s">
        <v>125</v>
      </c>
      <c r="R80" s="81" t="s">
        <v>126</v>
      </c>
      <c r="S80" s="81" t="s">
        <v>127</v>
      </c>
      <c r="T80" s="82" t="s">
        <v>128</v>
      </c>
    </row>
    <row r="81" spans="2:65" s="1" customFormat="1" ht="29.25" customHeight="1" x14ac:dyDescent="0.35">
      <c r="B81" s="40"/>
      <c r="C81" s="86" t="s">
        <v>98</v>
      </c>
      <c r="D81" s="62"/>
      <c r="E81" s="62"/>
      <c r="F81" s="62"/>
      <c r="G81" s="62"/>
      <c r="H81" s="62"/>
      <c r="I81" s="162"/>
      <c r="J81" s="171">
        <f>BK81</f>
        <v>0</v>
      </c>
      <c r="K81" s="62"/>
      <c r="L81" s="60"/>
      <c r="M81" s="83"/>
      <c r="N81" s="84"/>
      <c r="O81" s="84"/>
      <c r="P81" s="172">
        <f>P82</f>
        <v>0</v>
      </c>
      <c r="Q81" s="84"/>
      <c r="R81" s="172">
        <f>R82</f>
        <v>0</v>
      </c>
      <c r="S81" s="84"/>
      <c r="T81" s="173">
        <f>T82</f>
        <v>0</v>
      </c>
      <c r="AT81" s="23" t="s">
        <v>72</v>
      </c>
      <c r="AU81" s="23" t="s">
        <v>99</v>
      </c>
      <c r="BK81" s="174">
        <f>BK82</f>
        <v>0</v>
      </c>
    </row>
    <row r="82" spans="2:65" s="10" customFormat="1" ht="37.35" customHeight="1" x14ac:dyDescent="0.35">
      <c r="B82" s="175"/>
      <c r="C82" s="176"/>
      <c r="D82" s="177" t="s">
        <v>72</v>
      </c>
      <c r="E82" s="178" t="s">
        <v>918</v>
      </c>
      <c r="F82" s="178" t="s">
        <v>919</v>
      </c>
      <c r="G82" s="176"/>
      <c r="H82" s="176"/>
      <c r="I82" s="179"/>
      <c r="J82" s="180">
        <f>BK82</f>
        <v>0</v>
      </c>
      <c r="K82" s="176"/>
      <c r="L82" s="181"/>
      <c r="M82" s="182"/>
      <c r="N82" s="183"/>
      <c r="O82" s="183"/>
      <c r="P82" s="184">
        <f>P83+P86+P93+P96</f>
        <v>0</v>
      </c>
      <c r="Q82" s="183"/>
      <c r="R82" s="184">
        <f>R83+R86+R93+R96</f>
        <v>0</v>
      </c>
      <c r="S82" s="183"/>
      <c r="T82" s="185">
        <f>T83+T86+T93+T96</f>
        <v>0</v>
      </c>
      <c r="AR82" s="186" t="s">
        <v>175</v>
      </c>
      <c r="AT82" s="187" t="s">
        <v>72</v>
      </c>
      <c r="AU82" s="187" t="s">
        <v>73</v>
      </c>
      <c r="AY82" s="186" t="s">
        <v>131</v>
      </c>
      <c r="BK82" s="188">
        <f>BK83+BK86+BK93+BK96</f>
        <v>0</v>
      </c>
    </row>
    <row r="83" spans="2:65" s="10" customFormat="1" ht="19.95" customHeight="1" x14ac:dyDescent="0.35">
      <c r="B83" s="175"/>
      <c r="C83" s="176"/>
      <c r="D83" s="177" t="s">
        <v>72</v>
      </c>
      <c r="E83" s="189" t="s">
        <v>920</v>
      </c>
      <c r="F83" s="189" t="s">
        <v>921</v>
      </c>
      <c r="G83" s="176"/>
      <c r="H83" s="176"/>
      <c r="I83" s="179"/>
      <c r="J83" s="190">
        <f>BK83</f>
        <v>0</v>
      </c>
      <c r="K83" s="176"/>
      <c r="L83" s="181"/>
      <c r="M83" s="182"/>
      <c r="N83" s="183"/>
      <c r="O83" s="183"/>
      <c r="P83" s="184">
        <f>SUM(P84:P85)</f>
        <v>0</v>
      </c>
      <c r="Q83" s="183"/>
      <c r="R83" s="184">
        <f>SUM(R84:R85)</f>
        <v>0</v>
      </c>
      <c r="S83" s="183"/>
      <c r="T83" s="185">
        <f>SUM(T84:T85)</f>
        <v>0</v>
      </c>
      <c r="AR83" s="186" t="s">
        <v>175</v>
      </c>
      <c r="AT83" s="187" t="s">
        <v>72</v>
      </c>
      <c r="AU83" s="187" t="s">
        <v>81</v>
      </c>
      <c r="AY83" s="186" t="s">
        <v>131</v>
      </c>
      <c r="BK83" s="188">
        <f>SUM(BK84:BK85)</f>
        <v>0</v>
      </c>
    </row>
    <row r="84" spans="2:65" s="1" customFormat="1" ht="16.5" customHeight="1" x14ac:dyDescent="0.3">
      <c r="B84" s="40"/>
      <c r="C84" s="191" t="s">
        <v>81</v>
      </c>
      <c r="D84" s="191" t="s">
        <v>134</v>
      </c>
      <c r="E84" s="192" t="s">
        <v>922</v>
      </c>
      <c r="F84" s="193" t="s">
        <v>923</v>
      </c>
      <c r="G84" s="194" t="s">
        <v>924</v>
      </c>
      <c r="H84" s="195">
        <v>1</v>
      </c>
      <c r="I84" s="196"/>
      <c r="J84" s="197">
        <f>ROUND(I84*H84,2)</f>
        <v>0</v>
      </c>
      <c r="K84" s="193" t="s">
        <v>23</v>
      </c>
      <c r="L84" s="60"/>
      <c r="M84" s="198" t="s">
        <v>23</v>
      </c>
      <c r="N84" s="199" t="s">
        <v>44</v>
      </c>
      <c r="O84" s="41"/>
      <c r="P84" s="200">
        <f>O84*H84</f>
        <v>0</v>
      </c>
      <c r="Q84" s="200">
        <v>0</v>
      </c>
      <c r="R84" s="200">
        <f>Q84*H84</f>
        <v>0</v>
      </c>
      <c r="S84" s="200">
        <v>0</v>
      </c>
      <c r="T84" s="201">
        <f>S84*H84</f>
        <v>0</v>
      </c>
      <c r="AR84" s="23" t="s">
        <v>138</v>
      </c>
      <c r="AT84" s="23" t="s">
        <v>134</v>
      </c>
      <c r="AU84" s="23" t="s">
        <v>83</v>
      </c>
      <c r="AY84" s="23" t="s">
        <v>131</v>
      </c>
      <c r="BE84" s="202">
        <f>IF(N84="základní",J84,0)</f>
        <v>0</v>
      </c>
      <c r="BF84" s="202">
        <f>IF(N84="snížená",J84,0)</f>
        <v>0</v>
      </c>
      <c r="BG84" s="202">
        <f>IF(N84="zákl. přenesená",J84,0)</f>
        <v>0</v>
      </c>
      <c r="BH84" s="202">
        <f>IF(N84="sníž. přenesená",J84,0)</f>
        <v>0</v>
      </c>
      <c r="BI84" s="202">
        <f>IF(N84="nulová",J84,0)</f>
        <v>0</v>
      </c>
      <c r="BJ84" s="23" t="s">
        <v>81</v>
      </c>
      <c r="BK84" s="202">
        <f>ROUND(I84*H84,2)</f>
        <v>0</v>
      </c>
      <c r="BL84" s="23" t="s">
        <v>138</v>
      </c>
      <c r="BM84" s="23" t="s">
        <v>83</v>
      </c>
    </row>
    <row r="85" spans="2:65" s="1" customFormat="1" x14ac:dyDescent="0.3">
      <c r="B85" s="40"/>
      <c r="C85" s="62"/>
      <c r="D85" s="203" t="s">
        <v>139</v>
      </c>
      <c r="E85" s="62"/>
      <c r="F85" s="204" t="s">
        <v>923</v>
      </c>
      <c r="G85" s="62"/>
      <c r="H85" s="62"/>
      <c r="I85" s="162"/>
      <c r="J85" s="62"/>
      <c r="K85" s="62"/>
      <c r="L85" s="60"/>
      <c r="M85" s="205"/>
      <c r="N85" s="41"/>
      <c r="O85" s="41"/>
      <c r="P85" s="41"/>
      <c r="Q85" s="41"/>
      <c r="R85" s="41"/>
      <c r="S85" s="41"/>
      <c r="T85" s="77"/>
      <c r="AT85" s="23" t="s">
        <v>139</v>
      </c>
      <c r="AU85" s="23" t="s">
        <v>83</v>
      </c>
    </row>
    <row r="86" spans="2:65" s="10" customFormat="1" ht="29.85" customHeight="1" x14ac:dyDescent="0.35">
      <c r="B86" s="175"/>
      <c r="C86" s="176"/>
      <c r="D86" s="177" t="s">
        <v>72</v>
      </c>
      <c r="E86" s="189" t="s">
        <v>925</v>
      </c>
      <c r="F86" s="189" t="s">
        <v>926</v>
      </c>
      <c r="G86" s="176"/>
      <c r="H86" s="176"/>
      <c r="I86" s="179"/>
      <c r="J86" s="190">
        <f>BK86</f>
        <v>0</v>
      </c>
      <c r="K86" s="176"/>
      <c r="L86" s="181"/>
      <c r="M86" s="182"/>
      <c r="N86" s="183"/>
      <c r="O86" s="183"/>
      <c r="P86" s="184">
        <f>SUM(P87:P92)</f>
        <v>0</v>
      </c>
      <c r="Q86" s="183"/>
      <c r="R86" s="184">
        <f>SUM(R87:R92)</f>
        <v>0</v>
      </c>
      <c r="S86" s="183"/>
      <c r="T86" s="185">
        <f>SUM(T87:T92)</f>
        <v>0</v>
      </c>
      <c r="AR86" s="186" t="s">
        <v>175</v>
      </c>
      <c r="AT86" s="187" t="s">
        <v>72</v>
      </c>
      <c r="AU86" s="187" t="s">
        <v>81</v>
      </c>
      <c r="AY86" s="186" t="s">
        <v>131</v>
      </c>
      <c r="BK86" s="188">
        <f>SUM(BK87:BK92)</f>
        <v>0</v>
      </c>
    </row>
    <row r="87" spans="2:65" s="1" customFormat="1" ht="16.5" customHeight="1" x14ac:dyDescent="0.3">
      <c r="B87" s="40"/>
      <c r="C87" s="191" t="s">
        <v>83</v>
      </c>
      <c r="D87" s="191" t="s">
        <v>134</v>
      </c>
      <c r="E87" s="192" t="s">
        <v>927</v>
      </c>
      <c r="F87" s="193" t="s">
        <v>926</v>
      </c>
      <c r="G87" s="194" t="s">
        <v>924</v>
      </c>
      <c r="H87" s="195">
        <v>1</v>
      </c>
      <c r="I87" s="196"/>
      <c r="J87" s="197">
        <f>ROUND(I87*H87,2)</f>
        <v>0</v>
      </c>
      <c r="K87" s="193" t="s">
        <v>23</v>
      </c>
      <c r="L87" s="60"/>
      <c r="M87" s="198" t="s">
        <v>23</v>
      </c>
      <c r="N87" s="199" t="s">
        <v>44</v>
      </c>
      <c r="O87" s="41"/>
      <c r="P87" s="200">
        <f>O87*H87</f>
        <v>0</v>
      </c>
      <c r="Q87" s="200">
        <v>0</v>
      </c>
      <c r="R87" s="200">
        <f>Q87*H87</f>
        <v>0</v>
      </c>
      <c r="S87" s="200">
        <v>0</v>
      </c>
      <c r="T87" s="201">
        <f>S87*H87</f>
        <v>0</v>
      </c>
      <c r="AR87" s="23" t="s">
        <v>138</v>
      </c>
      <c r="AT87" s="23" t="s">
        <v>134</v>
      </c>
      <c r="AU87" s="23" t="s">
        <v>83</v>
      </c>
      <c r="AY87" s="23" t="s">
        <v>131</v>
      </c>
      <c r="BE87" s="202">
        <f>IF(N87="základní",J87,0)</f>
        <v>0</v>
      </c>
      <c r="BF87" s="202">
        <f>IF(N87="snížená",J87,0)</f>
        <v>0</v>
      </c>
      <c r="BG87" s="202">
        <f>IF(N87="zákl. přenesená",J87,0)</f>
        <v>0</v>
      </c>
      <c r="BH87" s="202">
        <f>IF(N87="sníž. přenesená",J87,0)</f>
        <v>0</v>
      </c>
      <c r="BI87" s="202">
        <f>IF(N87="nulová",J87,0)</f>
        <v>0</v>
      </c>
      <c r="BJ87" s="23" t="s">
        <v>81</v>
      </c>
      <c r="BK87" s="202">
        <f>ROUND(I87*H87,2)</f>
        <v>0</v>
      </c>
      <c r="BL87" s="23" t="s">
        <v>138</v>
      </c>
      <c r="BM87" s="23" t="s">
        <v>138</v>
      </c>
    </row>
    <row r="88" spans="2:65" s="1" customFormat="1" x14ac:dyDescent="0.3">
      <c r="B88" s="40"/>
      <c r="C88" s="62"/>
      <c r="D88" s="203" t="s">
        <v>139</v>
      </c>
      <c r="E88" s="62"/>
      <c r="F88" s="204" t="s">
        <v>926</v>
      </c>
      <c r="G88" s="62"/>
      <c r="H88" s="62"/>
      <c r="I88" s="162"/>
      <c r="J88" s="62"/>
      <c r="K88" s="62"/>
      <c r="L88" s="60"/>
      <c r="M88" s="205"/>
      <c r="N88" s="41"/>
      <c r="O88" s="41"/>
      <c r="P88" s="41"/>
      <c r="Q88" s="41"/>
      <c r="R88" s="41"/>
      <c r="S88" s="41"/>
      <c r="T88" s="77"/>
      <c r="AT88" s="23" t="s">
        <v>139</v>
      </c>
      <c r="AU88" s="23" t="s">
        <v>83</v>
      </c>
    </row>
    <row r="89" spans="2:65" s="1" customFormat="1" ht="16.5" customHeight="1" x14ac:dyDescent="0.3">
      <c r="B89" s="40"/>
      <c r="C89" s="191" t="s">
        <v>132</v>
      </c>
      <c r="D89" s="191" t="s">
        <v>134</v>
      </c>
      <c r="E89" s="192" t="s">
        <v>928</v>
      </c>
      <c r="F89" s="193" t="s">
        <v>929</v>
      </c>
      <c r="G89" s="194" t="s">
        <v>924</v>
      </c>
      <c r="H89" s="195">
        <v>1</v>
      </c>
      <c r="I89" s="196"/>
      <c r="J89" s="197">
        <f>ROUND(I89*H89,2)</f>
        <v>0</v>
      </c>
      <c r="K89" s="193" t="s">
        <v>23</v>
      </c>
      <c r="L89" s="60"/>
      <c r="M89" s="198" t="s">
        <v>23</v>
      </c>
      <c r="N89" s="199" t="s">
        <v>44</v>
      </c>
      <c r="O89" s="41"/>
      <c r="P89" s="200">
        <f>O89*H89</f>
        <v>0</v>
      </c>
      <c r="Q89" s="200">
        <v>0</v>
      </c>
      <c r="R89" s="200">
        <f>Q89*H89</f>
        <v>0</v>
      </c>
      <c r="S89" s="200">
        <v>0</v>
      </c>
      <c r="T89" s="201">
        <f>S89*H89</f>
        <v>0</v>
      </c>
      <c r="AR89" s="23" t="s">
        <v>138</v>
      </c>
      <c r="AT89" s="23" t="s">
        <v>134</v>
      </c>
      <c r="AU89" s="23" t="s">
        <v>83</v>
      </c>
      <c r="AY89" s="23" t="s">
        <v>131</v>
      </c>
      <c r="BE89" s="202">
        <f>IF(N89="základní",J89,0)</f>
        <v>0</v>
      </c>
      <c r="BF89" s="202">
        <f>IF(N89="snížená",J89,0)</f>
        <v>0</v>
      </c>
      <c r="BG89" s="202">
        <f>IF(N89="zákl. přenesená",J89,0)</f>
        <v>0</v>
      </c>
      <c r="BH89" s="202">
        <f>IF(N89="sníž. přenesená",J89,0)</f>
        <v>0</v>
      </c>
      <c r="BI89" s="202">
        <f>IF(N89="nulová",J89,0)</f>
        <v>0</v>
      </c>
      <c r="BJ89" s="23" t="s">
        <v>81</v>
      </c>
      <c r="BK89" s="202">
        <f>ROUND(I89*H89,2)</f>
        <v>0</v>
      </c>
      <c r="BL89" s="23" t="s">
        <v>138</v>
      </c>
      <c r="BM89" s="23" t="s">
        <v>149</v>
      </c>
    </row>
    <row r="90" spans="2:65" s="1" customFormat="1" x14ac:dyDescent="0.3">
      <c r="B90" s="40"/>
      <c r="C90" s="62"/>
      <c r="D90" s="203" t="s">
        <v>139</v>
      </c>
      <c r="E90" s="62"/>
      <c r="F90" s="204" t="s">
        <v>929</v>
      </c>
      <c r="G90" s="62"/>
      <c r="H90" s="62"/>
      <c r="I90" s="162"/>
      <c r="J90" s="62"/>
      <c r="K90" s="62"/>
      <c r="L90" s="60"/>
      <c r="M90" s="205"/>
      <c r="N90" s="41"/>
      <c r="O90" s="41"/>
      <c r="P90" s="41"/>
      <c r="Q90" s="41"/>
      <c r="R90" s="41"/>
      <c r="S90" s="41"/>
      <c r="T90" s="77"/>
      <c r="AT90" s="23" t="s">
        <v>139</v>
      </c>
      <c r="AU90" s="23" t="s">
        <v>83</v>
      </c>
    </row>
    <row r="91" spans="2:65" s="1" customFormat="1" ht="16.5" customHeight="1" x14ac:dyDescent="0.3">
      <c r="B91" s="40"/>
      <c r="C91" s="191" t="s">
        <v>138</v>
      </c>
      <c r="D91" s="191" t="s">
        <v>134</v>
      </c>
      <c r="E91" s="192" t="s">
        <v>930</v>
      </c>
      <c r="F91" s="193" t="s">
        <v>931</v>
      </c>
      <c r="G91" s="194" t="s">
        <v>924</v>
      </c>
      <c r="H91" s="195">
        <v>1</v>
      </c>
      <c r="I91" s="196"/>
      <c r="J91" s="197">
        <f>ROUND(I91*H91,2)</f>
        <v>0</v>
      </c>
      <c r="K91" s="193" t="s">
        <v>23</v>
      </c>
      <c r="L91" s="60"/>
      <c r="M91" s="198" t="s">
        <v>23</v>
      </c>
      <c r="N91" s="199" t="s">
        <v>44</v>
      </c>
      <c r="O91" s="41"/>
      <c r="P91" s="200">
        <f>O91*H91</f>
        <v>0</v>
      </c>
      <c r="Q91" s="200">
        <v>0</v>
      </c>
      <c r="R91" s="200">
        <f>Q91*H91</f>
        <v>0</v>
      </c>
      <c r="S91" s="200">
        <v>0</v>
      </c>
      <c r="T91" s="201">
        <f>S91*H91</f>
        <v>0</v>
      </c>
      <c r="AR91" s="23" t="s">
        <v>138</v>
      </c>
      <c r="AT91" s="23" t="s">
        <v>134</v>
      </c>
      <c r="AU91" s="23" t="s">
        <v>83</v>
      </c>
      <c r="AY91" s="23" t="s">
        <v>131</v>
      </c>
      <c r="BE91" s="202">
        <f>IF(N91="základní",J91,0)</f>
        <v>0</v>
      </c>
      <c r="BF91" s="202">
        <f>IF(N91="snížená",J91,0)</f>
        <v>0</v>
      </c>
      <c r="BG91" s="202">
        <f>IF(N91="zákl. přenesená",J91,0)</f>
        <v>0</v>
      </c>
      <c r="BH91" s="202">
        <f>IF(N91="sníž. přenesená",J91,0)</f>
        <v>0</v>
      </c>
      <c r="BI91" s="202">
        <f>IF(N91="nulová",J91,0)</f>
        <v>0</v>
      </c>
      <c r="BJ91" s="23" t="s">
        <v>81</v>
      </c>
      <c r="BK91" s="202">
        <f>ROUND(I91*H91,2)</f>
        <v>0</v>
      </c>
      <c r="BL91" s="23" t="s">
        <v>138</v>
      </c>
      <c r="BM91" s="23" t="s">
        <v>159</v>
      </c>
    </row>
    <row r="92" spans="2:65" s="1" customFormat="1" x14ac:dyDescent="0.3">
      <c r="B92" s="40"/>
      <c r="C92" s="62"/>
      <c r="D92" s="203" t="s">
        <v>139</v>
      </c>
      <c r="E92" s="62"/>
      <c r="F92" s="204" t="s">
        <v>931</v>
      </c>
      <c r="G92" s="62"/>
      <c r="H92" s="62"/>
      <c r="I92" s="162"/>
      <c r="J92" s="62"/>
      <c r="K92" s="62"/>
      <c r="L92" s="60"/>
      <c r="M92" s="205"/>
      <c r="N92" s="41"/>
      <c r="O92" s="41"/>
      <c r="P92" s="41"/>
      <c r="Q92" s="41"/>
      <c r="R92" s="41"/>
      <c r="S92" s="41"/>
      <c r="T92" s="77"/>
      <c r="AT92" s="23" t="s">
        <v>139</v>
      </c>
      <c r="AU92" s="23" t="s">
        <v>83</v>
      </c>
    </row>
    <row r="93" spans="2:65" s="10" customFormat="1" ht="29.85" customHeight="1" x14ac:dyDescent="0.35">
      <c r="B93" s="175"/>
      <c r="C93" s="176"/>
      <c r="D93" s="177" t="s">
        <v>72</v>
      </c>
      <c r="E93" s="189" t="s">
        <v>932</v>
      </c>
      <c r="F93" s="189" t="s">
        <v>933</v>
      </c>
      <c r="G93" s="176"/>
      <c r="H93" s="176"/>
      <c r="I93" s="179"/>
      <c r="J93" s="190">
        <f>BK93</f>
        <v>0</v>
      </c>
      <c r="K93" s="176"/>
      <c r="L93" s="181"/>
      <c r="M93" s="182"/>
      <c r="N93" s="183"/>
      <c r="O93" s="183"/>
      <c r="P93" s="184">
        <f>SUM(P94:P95)</f>
        <v>0</v>
      </c>
      <c r="Q93" s="183"/>
      <c r="R93" s="184">
        <f>SUM(R94:R95)</f>
        <v>0</v>
      </c>
      <c r="S93" s="183"/>
      <c r="T93" s="185">
        <f>SUM(T94:T95)</f>
        <v>0</v>
      </c>
      <c r="AR93" s="186" t="s">
        <v>175</v>
      </c>
      <c r="AT93" s="187" t="s">
        <v>72</v>
      </c>
      <c r="AU93" s="187" t="s">
        <v>81</v>
      </c>
      <c r="AY93" s="186" t="s">
        <v>131</v>
      </c>
      <c r="BK93" s="188">
        <f>SUM(BK94:BK95)</f>
        <v>0</v>
      </c>
    </row>
    <row r="94" spans="2:65" s="1" customFormat="1" ht="16.5" customHeight="1" x14ac:dyDescent="0.3">
      <c r="B94" s="40"/>
      <c r="C94" s="191" t="s">
        <v>175</v>
      </c>
      <c r="D94" s="191" t="s">
        <v>134</v>
      </c>
      <c r="E94" s="192" t="s">
        <v>934</v>
      </c>
      <c r="F94" s="193" t="s">
        <v>935</v>
      </c>
      <c r="G94" s="194" t="s">
        <v>924</v>
      </c>
      <c r="H94" s="195">
        <v>1</v>
      </c>
      <c r="I94" s="196"/>
      <c r="J94" s="197">
        <f>ROUND(I94*H94,2)</f>
        <v>0</v>
      </c>
      <c r="K94" s="193" t="s">
        <v>23</v>
      </c>
      <c r="L94" s="60"/>
      <c r="M94" s="198" t="s">
        <v>23</v>
      </c>
      <c r="N94" s="199" t="s">
        <v>44</v>
      </c>
      <c r="O94" s="41"/>
      <c r="P94" s="200">
        <f>O94*H94</f>
        <v>0</v>
      </c>
      <c r="Q94" s="200">
        <v>0</v>
      </c>
      <c r="R94" s="200">
        <f>Q94*H94</f>
        <v>0</v>
      </c>
      <c r="S94" s="200">
        <v>0</v>
      </c>
      <c r="T94" s="201">
        <f>S94*H94</f>
        <v>0</v>
      </c>
      <c r="AR94" s="23" t="s">
        <v>138</v>
      </c>
      <c r="AT94" s="23" t="s">
        <v>134</v>
      </c>
      <c r="AU94" s="23" t="s">
        <v>83</v>
      </c>
      <c r="AY94" s="23" t="s">
        <v>131</v>
      </c>
      <c r="BE94" s="202">
        <f>IF(N94="základní",J94,0)</f>
        <v>0</v>
      </c>
      <c r="BF94" s="202">
        <f>IF(N94="snížená",J94,0)</f>
        <v>0</v>
      </c>
      <c r="BG94" s="202">
        <f>IF(N94="zákl. přenesená",J94,0)</f>
        <v>0</v>
      </c>
      <c r="BH94" s="202">
        <f>IF(N94="sníž. přenesená",J94,0)</f>
        <v>0</v>
      </c>
      <c r="BI94" s="202">
        <f>IF(N94="nulová",J94,0)</f>
        <v>0</v>
      </c>
      <c r="BJ94" s="23" t="s">
        <v>81</v>
      </c>
      <c r="BK94" s="202">
        <f>ROUND(I94*H94,2)</f>
        <v>0</v>
      </c>
      <c r="BL94" s="23" t="s">
        <v>138</v>
      </c>
      <c r="BM94" s="23" t="s">
        <v>178</v>
      </c>
    </row>
    <row r="95" spans="2:65" s="1" customFormat="1" x14ac:dyDescent="0.3">
      <c r="B95" s="40"/>
      <c r="C95" s="62"/>
      <c r="D95" s="203" t="s">
        <v>139</v>
      </c>
      <c r="E95" s="62"/>
      <c r="F95" s="204" t="s">
        <v>935</v>
      </c>
      <c r="G95" s="62"/>
      <c r="H95" s="62"/>
      <c r="I95" s="162"/>
      <c r="J95" s="62"/>
      <c r="K95" s="62"/>
      <c r="L95" s="60"/>
      <c r="M95" s="205"/>
      <c r="N95" s="41"/>
      <c r="O95" s="41"/>
      <c r="P95" s="41"/>
      <c r="Q95" s="41"/>
      <c r="R95" s="41"/>
      <c r="S95" s="41"/>
      <c r="T95" s="77"/>
      <c r="AT95" s="23" t="s">
        <v>139</v>
      </c>
      <c r="AU95" s="23" t="s">
        <v>83</v>
      </c>
    </row>
    <row r="96" spans="2:65" s="10" customFormat="1" ht="29.85" customHeight="1" x14ac:dyDescent="0.35">
      <c r="B96" s="175"/>
      <c r="C96" s="176"/>
      <c r="D96" s="177" t="s">
        <v>72</v>
      </c>
      <c r="E96" s="189" t="s">
        <v>936</v>
      </c>
      <c r="F96" s="189" t="s">
        <v>937</v>
      </c>
      <c r="G96" s="176"/>
      <c r="H96" s="176"/>
      <c r="I96" s="179"/>
      <c r="J96" s="190">
        <f>BK96</f>
        <v>0</v>
      </c>
      <c r="K96" s="176"/>
      <c r="L96" s="181"/>
      <c r="M96" s="182"/>
      <c r="N96" s="183"/>
      <c r="O96" s="183"/>
      <c r="P96" s="184">
        <f>SUM(P97:P98)</f>
        <v>0</v>
      </c>
      <c r="Q96" s="183"/>
      <c r="R96" s="184">
        <f>SUM(R97:R98)</f>
        <v>0</v>
      </c>
      <c r="S96" s="183"/>
      <c r="T96" s="185">
        <f>SUM(T97:T98)</f>
        <v>0</v>
      </c>
      <c r="AR96" s="186" t="s">
        <v>175</v>
      </c>
      <c r="AT96" s="187" t="s">
        <v>72</v>
      </c>
      <c r="AU96" s="187" t="s">
        <v>81</v>
      </c>
      <c r="AY96" s="186" t="s">
        <v>131</v>
      </c>
      <c r="BK96" s="188">
        <f>SUM(BK97:BK98)</f>
        <v>0</v>
      </c>
    </row>
    <row r="97" spans="2:65" s="1" customFormat="1" ht="16.5" customHeight="1" x14ac:dyDescent="0.3">
      <c r="B97" s="40"/>
      <c r="C97" s="191" t="s">
        <v>149</v>
      </c>
      <c r="D97" s="191" t="s">
        <v>134</v>
      </c>
      <c r="E97" s="192" t="s">
        <v>938</v>
      </c>
      <c r="F97" s="193" t="s">
        <v>939</v>
      </c>
      <c r="G97" s="194" t="s">
        <v>924</v>
      </c>
      <c r="H97" s="195">
        <v>1</v>
      </c>
      <c r="I97" s="196"/>
      <c r="J97" s="197">
        <f>ROUND(I97*H97,2)</f>
        <v>0</v>
      </c>
      <c r="K97" s="193" t="s">
        <v>23</v>
      </c>
      <c r="L97" s="60"/>
      <c r="M97" s="198" t="s">
        <v>23</v>
      </c>
      <c r="N97" s="199" t="s">
        <v>44</v>
      </c>
      <c r="O97" s="41"/>
      <c r="P97" s="200">
        <f>O97*H97</f>
        <v>0</v>
      </c>
      <c r="Q97" s="200">
        <v>0</v>
      </c>
      <c r="R97" s="200">
        <f>Q97*H97</f>
        <v>0</v>
      </c>
      <c r="S97" s="200">
        <v>0</v>
      </c>
      <c r="T97" s="201">
        <f>S97*H97</f>
        <v>0</v>
      </c>
      <c r="AR97" s="23" t="s">
        <v>138</v>
      </c>
      <c r="AT97" s="23" t="s">
        <v>134</v>
      </c>
      <c r="AU97" s="23" t="s">
        <v>83</v>
      </c>
      <c r="AY97" s="23" t="s">
        <v>131</v>
      </c>
      <c r="BE97" s="202">
        <f>IF(N97="základní",J97,0)</f>
        <v>0</v>
      </c>
      <c r="BF97" s="202">
        <f>IF(N97="snížená",J97,0)</f>
        <v>0</v>
      </c>
      <c r="BG97" s="202">
        <f>IF(N97="zákl. přenesená",J97,0)</f>
        <v>0</v>
      </c>
      <c r="BH97" s="202">
        <f>IF(N97="sníž. přenesená",J97,0)</f>
        <v>0</v>
      </c>
      <c r="BI97" s="202">
        <f>IF(N97="nulová",J97,0)</f>
        <v>0</v>
      </c>
      <c r="BJ97" s="23" t="s">
        <v>81</v>
      </c>
      <c r="BK97" s="202">
        <f>ROUND(I97*H97,2)</f>
        <v>0</v>
      </c>
      <c r="BL97" s="23" t="s">
        <v>138</v>
      </c>
      <c r="BM97" s="23" t="s">
        <v>206</v>
      </c>
    </row>
    <row r="98" spans="2:65" s="1" customFormat="1" x14ac:dyDescent="0.3">
      <c r="B98" s="40"/>
      <c r="C98" s="62"/>
      <c r="D98" s="203" t="s">
        <v>139</v>
      </c>
      <c r="E98" s="62"/>
      <c r="F98" s="204" t="s">
        <v>939</v>
      </c>
      <c r="G98" s="62"/>
      <c r="H98" s="62"/>
      <c r="I98" s="162"/>
      <c r="J98" s="62"/>
      <c r="K98" s="62"/>
      <c r="L98" s="60"/>
      <c r="M98" s="253"/>
      <c r="N98" s="254"/>
      <c r="O98" s="254"/>
      <c r="P98" s="254"/>
      <c r="Q98" s="254"/>
      <c r="R98" s="254"/>
      <c r="S98" s="254"/>
      <c r="T98" s="255"/>
      <c r="AT98" s="23" t="s">
        <v>139</v>
      </c>
      <c r="AU98" s="23" t="s">
        <v>83</v>
      </c>
    </row>
    <row r="99" spans="2:65" s="1" customFormat="1" ht="6.9" customHeight="1" x14ac:dyDescent="0.3">
      <c r="B99" s="55"/>
      <c r="C99" s="56"/>
      <c r="D99" s="56"/>
      <c r="E99" s="56"/>
      <c r="F99" s="56"/>
      <c r="G99" s="56"/>
      <c r="H99" s="56"/>
      <c r="I99" s="138"/>
      <c r="J99" s="56"/>
      <c r="K99" s="56"/>
      <c r="L99" s="60"/>
    </row>
  </sheetData>
  <sheetProtection algorithmName="SHA-512" hashValue="5UNXCKm7eYLvaEkpmt1oYHB8+mHHaNo0kS2gZJ3Lod4w+sB7r2wijJh4nUdzH2Lz2PMJQIzMueQaThm2MB/mQw==" saltValue="ZZi81/hMzeJTvUki6z6FShwp7FxFpaqQioO8MaNlTJLsb2dbcRhGiUKddsLzp7ief0SK+aVFVk8fPXhVLeCWAw==" spinCount="100000" sheet="1" objects="1" scenarios="1" formatColumns="0" formatRows="0" autoFilter="0"/>
  <autoFilter ref="C80:K98" xr:uid="{00000000-0009-0000-0000-000002000000}"/>
  <mergeCells count="10">
    <mergeCell ref="J51:J52"/>
    <mergeCell ref="E71:H71"/>
    <mergeCell ref="E73:H73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 xr:uid="{00000000-0004-0000-0200-000000000000}"/>
    <hyperlink ref="G1:H1" location="C54" display="2) Rekapitulace" xr:uid="{00000000-0004-0000-0200-000001000000}"/>
    <hyperlink ref="J1" location="C80" display="3) Soupis prací" xr:uid="{00000000-0004-0000-0200-000002000000}"/>
    <hyperlink ref="L1:V1" location="'Rekapitulace stavby'!C2" display="Rekapitulace stavby" xr:uid="{00000000-0004-0000-0200-000003000000}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K216"/>
  <sheetViews>
    <sheetView showGridLines="0" zoomScaleNormal="100" workbookViewId="0"/>
  </sheetViews>
  <sheetFormatPr defaultRowHeight="12" x14ac:dyDescent="0.3"/>
  <cols>
    <col min="1" max="1" width="8.28515625" style="256" customWidth="1"/>
    <col min="2" max="2" width="1.7109375" style="256" customWidth="1"/>
    <col min="3" max="4" width="5" style="256" customWidth="1"/>
    <col min="5" max="5" width="11.7109375" style="256" customWidth="1"/>
    <col min="6" max="6" width="9.140625" style="256" customWidth="1"/>
    <col min="7" max="7" width="5" style="256" customWidth="1"/>
    <col min="8" max="8" width="77.85546875" style="256" customWidth="1"/>
    <col min="9" max="10" width="20" style="256" customWidth="1"/>
    <col min="11" max="11" width="1.7109375" style="256" customWidth="1"/>
  </cols>
  <sheetData>
    <row r="1" spans="2:11" ht="37.5" customHeight="1" x14ac:dyDescent="0.3"/>
    <row r="2" spans="2:11" ht="7.5" customHeight="1" x14ac:dyDescent="0.3">
      <c r="B2" s="257"/>
      <c r="C2" s="258"/>
      <c r="D2" s="258"/>
      <c r="E2" s="258"/>
      <c r="F2" s="258"/>
      <c r="G2" s="258"/>
      <c r="H2" s="258"/>
      <c r="I2" s="258"/>
      <c r="J2" s="258"/>
      <c r="K2" s="259"/>
    </row>
    <row r="3" spans="2:11" s="14" customFormat="1" ht="45" customHeight="1" x14ac:dyDescent="0.3">
      <c r="B3" s="260"/>
      <c r="C3" s="382" t="s">
        <v>940</v>
      </c>
      <c r="D3" s="382"/>
      <c r="E3" s="382"/>
      <c r="F3" s="382"/>
      <c r="G3" s="382"/>
      <c r="H3" s="382"/>
      <c r="I3" s="382"/>
      <c r="J3" s="382"/>
      <c r="K3" s="261"/>
    </row>
    <row r="4" spans="2:11" ht="25.5" customHeight="1" x14ac:dyDescent="0.3">
      <c r="B4" s="262"/>
      <c r="C4" s="383" t="s">
        <v>941</v>
      </c>
      <c r="D4" s="383"/>
      <c r="E4" s="383"/>
      <c r="F4" s="383"/>
      <c r="G4" s="383"/>
      <c r="H4" s="383"/>
      <c r="I4" s="383"/>
      <c r="J4" s="383"/>
      <c r="K4" s="263"/>
    </row>
    <row r="5" spans="2:11" ht="5.25" customHeight="1" x14ac:dyDescent="0.3">
      <c r="B5" s="262"/>
      <c r="C5" s="264"/>
      <c r="D5" s="264"/>
      <c r="E5" s="264"/>
      <c r="F5" s="264"/>
      <c r="G5" s="264"/>
      <c r="H5" s="264"/>
      <c r="I5" s="264"/>
      <c r="J5" s="264"/>
      <c r="K5" s="263"/>
    </row>
    <row r="6" spans="2:11" ht="15" customHeight="1" x14ac:dyDescent="0.3">
      <c r="B6" s="262"/>
      <c r="C6" s="381" t="s">
        <v>942</v>
      </c>
      <c r="D6" s="381"/>
      <c r="E6" s="381"/>
      <c r="F6" s="381"/>
      <c r="G6" s="381"/>
      <c r="H6" s="381"/>
      <c r="I6" s="381"/>
      <c r="J6" s="381"/>
      <c r="K6" s="263"/>
    </row>
    <row r="7" spans="2:11" ht="15" customHeight="1" x14ac:dyDescent="0.3">
      <c r="B7" s="266"/>
      <c r="C7" s="381" t="s">
        <v>943</v>
      </c>
      <c r="D7" s="381"/>
      <c r="E7" s="381"/>
      <c r="F7" s="381"/>
      <c r="G7" s="381"/>
      <c r="H7" s="381"/>
      <c r="I7" s="381"/>
      <c r="J7" s="381"/>
      <c r="K7" s="263"/>
    </row>
    <row r="8" spans="2:11" ht="12.75" customHeight="1" x14ac:dyDescent="0.3">
      <c r="B8" s="266"/>
      <c r="C8" s="265"/>
      <c r="D8" s="265"/>
      <c r="E8" s="265"/>
      <c r="F8" s="265"/>
      <c r="G8" s="265"/>
      <c r="H8" s="265"/>
      <c r="I8" s="265"/>
      <c r="J8" s="265"/>
      <c r="K8" s="263"/>
    </row>
    <row r="9" spans="2:11" ht="15" customHeight="1" x14ac:dyDescent="0.3">
      <c r="B9" s="266"/>
      <c r="C9" s="381" t="s">
        <v>944</v>
      </c>
      <c r="D9" s="381"/>
      <c r="E9" s="381"/>
      <c r="F9" s="381"/>
      <c r="G9" s="381"/>
      <c r="H9" s="381"/>
      <c r="I9" s="381"/>
      <c r="J9" s="381"/>
      <c r="K9" s="263"/>
    </row>
    <row r="10" spans="2:11" ht="15" customHeight="1" x14ac:dyDescent="0.3">
      <c r="B10" s="266"/>
      <c r="C10" s="265"/>
      <c r="D10" s="381" t="s">
        <v>945</v>
      </c>
      <c r="E10" s="381"/>
      <c r="F10" s="381"/>
      <c r="G10" s="381"/>
      <c r="H10" s="381"/>
      <c r="I10" s="381"/>
      <c r="J10" s="381"/>
      <c r="K10" s="263"/>
    </row>
    <row r="11" spans="2:11" ht="15" customHeight="1" x14ac:dyDescent="0.3">
      <c r="B11" s="266"/>
      <c r="C11" s="267"/>
      <c r="D11" s="381" t="s">
        <v>946</v>
      </c>
      <c r="E11" s="381"/>
      <c r="F11" s="381"/>
      <c r="G11" s="381"/>
      <c r="H11" s="381"/>
      <c r="I11" s="381"/>
      <c r="J11" s="381"/>
      <c r="K11" s="263"/>
    </row>
    <row r="12" spans="2:11" ht="12.75" customHeight="1" x14ac:dyDescent="0.3">
      <c r="B12" s="266"/>
      <c r="C12" s="267"/>
      <c r="D12" s="267"/>
      <c r="E12" s="267"/>
      <c r="F12" s="267"/>
      <c r="G12" s="267"/>
      <c r="H12" s="267"/>
      <c r="I12" s="267"/>
      <c r="J12" s="267"/>
      <c r="K12" s="263"/>
    </row>
    <row r="13" spans="2:11" ht="15" customHeight="1" x14ac:dyDescent="0.3">
      <c r="B13" s="266"/>
      <c r="C13" s="267"/>
      <c r="D13" s="381" t="s">
        <v>947</v>
      </c>
      <c r="E13" s="381"/>
      <c r="F13" s="381"/>
      <c r="G13" s="381"/>
      <c r="H13" s="381"/>
      <c r="I13" s="381"/>
      <c r="J13" s="381"/>
      <c r="K13" s="263"/>
    </row>
    <row r="14" spans="2:11" ht="15" customHeight="1" x14ac:dyDescent="0.3">
      <c r="B14" s="266"/>
      <c r="C14" s="267"/>
      <c r="D14" s="381" t="s">
        <v>948</v>
      </c>
      <c r="E14" s="381"/>
      <c r="F14" s="381"/>
      <c r="G14" s="381"/>
      <c r="H14" s="381"/>
      <c r="I14" s="381"/>
      <c r="J14" s="381"/>
      <c r="K14" s="263"/>
    </row>
    <row r="15" spans="2:11" ht="15" customHeight="1" x14ac:dyDescent="0.3">
      <c r="B15" s="266"/>
      <c r="C15" s="267"/>
      <c r="D15" s="381" t="s">
        <v>949</v>
      </c>
      <c r="E15" s="381"/>
      <c r="F15" s="381"/>
      <c r="G15" s="381"/>
      <c r="H15" s="381"/>
      <c r="I15" s="381"/>
      <c r="J15" s="381"/>
      <c r="K15" s="263"/>
    </row>
    <row r="16" spans="2:11" ht="15" customHeight="1" x14ac:dyDescent="0.3">
      <c r="B16" s="266"/>
      <c r="C16" s="267"/>
      <c r="D16" s="267"/>
      <c r="E16" s="268" t="s">
        <v>80</v>
      </c>
      <c r="F16" s="381" t="s">
        <v>950</v>
      </c>
      <c r="G16" s="381"/>
      <c r="H16" s="381"/>
      <c r="I16" s="381"/>
      <c r="J16" s="381"/>
      <c r="K16" s="263"/>
    </row>
    <row r="17" spans="2:11" ht="15" customHeight="1" x14ac:dyDescent="0.3">
      <c r="B17" s="266"/>
      <c r="C17" s="267"/>
      <c r="D17" s="267"/>
      <c r="E17" s="268" t="s">
        <v>951</v>
      </c>
      <c r="F17" s="381" t="s">
        <v>952</v>
      </c>
      <c r="G17" s="381"/>
      <c r="H17" s="381"/>
      <c r="I17" s="381"/>
      <c r="J17" s="381"/>
      <c r="K17" s="263"/>
    </row>
    <row r="18" spans="2:11" ht="15" customHeight="1" x14ac:dyDescent="0.3">
      <c r="B18" s="266"/>
      <c r="C18" s="267"/>
      <c r="D18" s="267"/>
      <c r="E18" s="268" t="s">
        <v>953</v>
      </c>
      <c r="F18" s="381" t="s">
        <v>954</v>
      </c>
      <c r="G18" s="381"/>
      <c r="H18" s="381"/>
      <c r="I18" s="381"/>
      <c r="J18" s="381"/>
      <c r="K18" s="263"/>
    </row>
    <row r="19" spans="2:11" ht="15" customHeight="1" x14ac:dyDescent="0.3">
      <c r="B19" s="266"/>
      <c r="C19" s="267"/>
      <c r="D19" s="267"/>
      <c r="E19" s="268" t="s">
        <v>84</v>
      </c>
      <c r="F19" s="381" t="s">
        <v>955</v>
      </c>
      <c r="G19" s="381"/>
      <c r="H19" s="381"/>
      <c r="I19" s="381"/>
      <c r="J19" s="381"/>
      <c r="K19" s="263"/>
    </row>
    <row r="20" spans="2:11" ht="15" customHeight="1" x14ac:dyDescent="0.3">
      <c r="B20" s="266"/>
      <c r="C20" s="267"/>
      <c r="D20" s="267"/>
      <c r="E20" s="268" t="s">
        <v>956</v>
      </c>
      <c r="F20" s="381" t="s">
        <v>957</v>
      </c>
      <c r="G20" s="381"/>
      <c r="H20" s="381"/>
      <c r="I20" s="381"/>
      <c r="J20" s="381"/>
      <c r="K20" s="263"/>
    </row>
    <row r="21" spans="2:11" ht="15" customHeight="1" x14ac:dyDescent="0.3">
      <c r="B21" s="266"/>
      <c r="C21" s="267"/>
      <c r="D21" s="267"/>
      <c r="E21" s="268" t="s">
        <v>958</v>
      </c>
      <c r="F21" s="381" t="s">
        <v>959</v>
      </c>
      <c r="G21" s="381"/>
      <c r="H21" s="381"/>
      <c r="I21" s="381"/>
      <c r="J21" s="381"/>
      <c r="K21" s="263"/>
    </row>
    <row r="22" spans="2:11" ht="12.75" customHeight="1" x14ac:dyDescent="0.3">
      <c r="B22" s="266"/>
      <c r="C22" s="267"/>
      <c r="D22" s="267"/>
      <c r="E22" s="267"/>
      <c r="F22" s="267"/>
      <c r="G22" s="267"/>
      <c r="H22" s="267"/>
      <c r="I22" s="267"/>
      <c r="J22" s="267"/>
      <c r="K22" s="263"/>
    </row>
    <row r="23" spans="2:11" ht="15" customHeight="1" x14ac:dyDescent="0.3">
      <c r="B23" s="266"/>
      <c r="C23" s="381" t="s">
        <v>960</v>
      </c>
      <c r="D23" s="381"/>
      <c r="E23" s="381"/>
      <c r="F23" s="381"/>
      <c r="G23" s="381"/>
      <c r="H23" s="381"/>
      <c r="I23" s="381"/>
      <c r="J23" s="381"/>
      <c r="K23" s="263"/>
    </row>
    <row r="24" spans="2:11" ht="15" customHeight="1" x14ac:dyDescent="0.3">
      <c r="B24" s="266"/>
      <c r="C24" s="381" t="s">
        <v>961</v>
      </c>
      <c r="D24" s="381"/>
      <c r="E24" s="381"/>
      <c r="F24" s="381"/>
      <c r="G24" s="381"/>
      <c r="H24" s="381"/>
      <c r="I24" s="381"/>
      <c r="J24" s="381"/>
      <c r="K24" s="263"/>
    </row>
    <row r="25" spans="2:11" ht="15" customHeight="1" x14ac:dyDescent="0.3">
      <c r="B25" s="266"/>
      <c r="C25" s="265"/>
      <c r="D25" s="381" t="s">
        <v>962</v>
      </c>
      <c r="E25" s="381"/>
      <c r="F25" s="381"/>
      <c r="G25" s="381"/>
      <c r="H25" s="381"/>
      <c r="I25" s="381"/>
      <c r="J25" s="381"/>
      <c r="K25" s="263"/>
    </row>
    <row r="26" spans="2:11" ht="15" customHeight="1" x14ac:dyDescent="0.3">
      <c r="B26" s="266"/>
      <c r="C26" s="267"/>
      <c r="D26" s="381" t="s">
        <v>963</v>
      </c>
      <c r="E26" s="381"/>
      <c r="F26" s="381"/>
      <c r="G26" s="381"/>
      <c r="H26" s="381"/>
      <c r="I26" s="381"/>
      <c r="J26" s="381"/>
      <c r="K26" s="263"/>
    </row>
    <row r="27" spans="2:11" ht="12.75" customHeight="1" x14ac:dyDescent="0.3">
      <c r="B27" s="266"/>
      <c r="C27" s="267"/>
      <c r="D27" s="267"/>
      <c r="E27" s="267"/>
      <c r="F27" s="267"/>
      <c r="G27" s="267"/>
      <c r="H27" s="267"/>
      <c r="I27" s="267"/>
      <c r="J27" s="267"/>
      <c r="K27" s="263"/>
    </row>
    <row r="28" spans="2:11" ht="15" customHeight="1" x14ac:dyDescent="0.3">
      <c r="B28" s="266"/>
      <c r="C28" s="267"/>
      <c r="D28" s="381" t="s">
        <v>964</v>
      </c>
      <c r="E28" s="381"/>
      <c r="F28" s="381"/>
      <c r="G28" s="381"/>
      <c r="H28" s="381"/>
      <c r="I28" s="381"/>
      <c r="J28" s="381"/>
      <c r="K28" s="263"/>
    </row>
    <row r="29" spans="2:11" ht="15" customHeight="1" x14ac:dyDescent="0.3">
      <c r="B29" s="266"/>
      <c r="C29" s="267"/>
      <c r="D29" s="381" t="s">
        <v>965</v>
      </c>
      <c r="E29" s="381"/>
      <c r="F29" s="381"/>
      <c r="G29" s="381"/>
      <c r="H29" s="381"/>
      <c r="I29" s="381"/>
      <c r="J29" s="381"/>
      <c r="K29" s="263"/>
    </row>
    <row r="30" spans="2:11" ht="12.75" customHeight="1" x14ac:dyDescent="0.3">
      <c r="B30" s="266"/>
      <c r="C30" s="267"/>
      <c r="D30" s="267"/>
      <c r="E30" s="267"/>
      <c r="F30" s="267"/>
      <c r="G30" s="267"/>
      <c r="H30" s="267"/>
      <c r="I30" s="267"/>
      <c r="J30" s="267"/>
      <c r="K30" s="263"/>
    </row>
    <row r="31" spans="2:11" ht="15" customHeight="1" x14ac:dyDescent="0.3">
      <c r="B31" s="266"/>
      <c r="C31" s="267"/>
      <c r="D31" s="381" t="s">
        <v>966</v>
      </c>
      <c r="E31" s="381"/>
      <c r="F31" s="381"/>
      <c r="G31" s="381"/>
      <c r="H31" s="381"/>
      <c r="I31" s="381"/>
      <c r="J31" s="381"/>
      <c r="K31" s="263"/>
    </row>
    <row r="32" spans="2:11" ht="15" customHeight="1" x14ac:dyDescent="0.3">
      <c r="B32" s="266"/>
      <c r="C32" s="267"/>
      <c r="D32" s="381" t="s">
        <v>967</v>
      </c>
      <c r="E32" s="381"/>
      <c r="F32" s="381"/>
      <c r="G32" s="381"/>
      <c r="H32" s="381"/>
      <c r="I32" s="381"/>
      <c r="J32" s="381"/>
      <c r="K32" s="263"/>
    </row>
    <row r="33" spans="2:11" ht="15" customHeight="1" x14ac:dyDescent="0.3">
      <c r="B33" s="266"/>
      <c r="C33" s="267"/>
      <c r="D33" s="381" t="s">
        <v>968</v>
      </c>
      <c r="E33" s="381"/>
      <c r="F33" s="381"/>
      <c r="G33" s="381"/>
      <c r="H33" s="381"/>
      <c r="I33" s="381"/>
      <c r="J33" s="381"/>
      <c r="K33" s="263"/>
    </row>
    <row r="34" spans="2:11" ht="15" customHeight="1" x14ac:dyDescent="0.3">
      <c r="B34" s="266"/>
      <c r="C34" s="267"/>
      <c r="D34" s="265"/>
      <c r="E34" s="269" t="s">
        <v>116</v>
      </c>
      <c r="F34" s="265"/>
      <c r="G34" s="381" t="s">
        <v>969</v>
      </c>
      <c r="H34" s="381"/>
      <c r="I34" s="381"/>
      <c r="J34" s="381"/>
      <c r="K34" s="263"/>
    </row>
    <row r="35" spans="2:11" ht="30.75" customHeight="1" x14ac:dyDescent="0.3">
      <c r="B35" s="266"/>
      <c r="C35" s="267"/>
      <c r="D35" s="265"/>
      <c r="E35" s="269" t="s">
        <v>970</v>
      </c>
      <c r="F35" s="265"/>
      <c r="G35" s="381" t="s">
        <v>971</v>
      </c>
      <c r="H35" s="381"/>
      <c r="I35" s="381"/>
      <c r="J35" s="381"/>
      <c r="K35" s="263"/>
    </row>
    <row r="36" spans="2:11" ht="15" customHeight="1" x14ac:dyDescent="0.3">
      <c r="B36" s="266"/>
      <c r="C36" s="267"/>
      <c r="D36" s="265"/>
      <c r="E36" s="269" t="s">
        <v>54</v>
      </c>
      <c r="F36" s="265"/>
      <c r="G36" s="381" t="s">
        <v>972</v>
      </c>
      <c r="H36" s="381"/>
      <c r="I36" s="381"/>
      <c r="J36" s="381"/>
      <c r="K36" s="263"/>
    </row>
    <row r="37" spans="2:11" ht="15" customHeight="1" x14ac:dyDescent="0.3">
      <c r="B37" s="266"/>
      <c r="C37" s="267"/>
      <c r="D37" s="265"/>
      <c r="E37" s="269" t="s">
        <v>117</v>
      </c>
      <c r="F37" s="265"/>
      <c r="G37" s="381" t="s">
        <v>973</v>
      </c>
      <c r="H37" s="381"/>
      <c r="I37" s="381"/>
      <c r="J37" s="381"/>
      <c r="K37" s="263"/>
    </row>
    <row r="38" spans="2:11" ht="15" customHeight="1" x14ac:dyDescent="0.3">
      <c r="B38" s="266"/>
      <c r="C38" s="267"/>
      <c r="D38" s="265"/>
      <c r="E38" s="269" t="s">
        <v>118</v>
      </c>
      <c r="F38" s="265"/>
      <c r="G38" s="381" t="s">
        <v>974</v>
      </c>
      <c r="H38" s="381"/>
      <c r="I38" s="381"/>
      <c r="J38" s="381"/>
      <c r="K38" s="263"/>
    </row>
    <row r="39" spans="2:11" ht="15" customHeight="1" x14ac:dyDescent="0.3">
      <c r="B39" s="266"/>
      <c r="C39" s="267"/>
      <c r="D39" s="265"/>
      <c r="E39" s="269" t="s">
        <v>119</v>
      </c>
      <c r="F39" s="265"/>
      <c r="G39" s="381" t="s">
        <v>975</v>
      </c>
      <c r="H39" s="381"/>
      <c r="I39" s="381"/>
      <c r="J39" s="381"/>
      <c r="K39" s="263"/>
    </row>
    <row r="40" spans="2:11" ht="15" customHeight="1" x14ac:dyDescent="0.3">
      <c r="B40" s="266"/>
      <c r="C40" s="267"/>
      <c r="D40" s="265"/>
      <c r="E40" s="269" t="s">
        <v>976</v>
      </c>
      <c r="F40" s="265"/>
      <c r="G40" s="381" t="s">
        <v>977</v>
      </c>
      <c r="H40" s="381"/>
      <c r="I40" s="381"/>
      <c r="J40" s="381"/>
      <c r="K40" s="263"/>
    </row>
    <row r="41" spans="2:11" ht="15" customHeight="1" x14ac:dyDescent="0.3">
      <c r="B41" s="266"/>
      <c r="C41" s="267"/>
      <c r="D41" s="265"/>
      <c r="E41" s="269"/>
      <c r="F41" s="265"/>
      <c r="G41" s="381" t="s">
        <v>978</v>
      </c>
      <c r="H41" s="381"/>
      <c r="I41" s="381"/>
      <c r="J41" s="381"/>
      <c r="K41" s="263"/>
    </row>
    <row r="42" spans="2:11" ht="15" customHeight="1" x14ac:dyDescent="0.3">
      <c r="B42" s="266"/>
      <c r="C42" s="267"/>
      <c r="D42" s="265"/>
      <c r="E42" s="269" t="s">
        <v>979</v>
      </c>
      <c r="F42" s="265"/>
      <c r="G42" s="381" t="s">
        <v>980</v>
      </c>
      <c r="H42" s="381"/>
      <c r="I42" s="381"/>
      <c r="J42" s="381"/>
      <c r="K42" s="263"/>
    </row>
    <row r="43" spans="2:11" ht="15" customHeight="1" x14ac:dyDescent="0.3">
      <c r="B43" s="266"/>
      <c r="C43" s="267"/>
      <c r="D43" s="265"/>
      <c r="E43" s="269" t="s">
        <v>121</v>
      </c>
      <c r="F43" s="265"/>
      <c r="G43" s="381" t="s">
        <v>981</v>
      </c>
      <c r="H43" s="381"/>
      <c r="I43" s="381"/>
      <c r="J43" s="381"/>
      <c r="K43" s="263"/>
    </row>
    <row r="44" spans="2:11" ht="12.75" customHeight="1" x14ac:dyDescent="0.3">
      <c r="B44" s="266"/>
      <c r="C44" s="267"/>
      <c r="D44" s="265"/>
      <c r="E44" s="265"/>
      <c r="F44" s="265"/>
      <c r="G44" s="265"/>
      <c r="H44" s="265"/>
      <c r="I44" s="265"/>
      <c r="J44" s="265"/>
      <c r="K44" s="263"/>
    </row>
    <row r="45" spans="2:11" ht="15" customHeight="1" x14ac:dyDescent="0.3">
      <c r="B45" s="266"/>
      <c r="C45" s="267"/>
      <c r="D45" s="381" t="s">
        <v>982</v>
      </c>
      <c r="E45" s="381"/>
      <c r="F45" s="381"/>
      <c r="G45" s="381"/>
      <c r="H45" s="381"/>
      <c r="I45" s="381"/>
      <c r="J45" s="381"/>
      <c r="K45" s="263"/>
    </row>
    <row r="46" spans="2:11" ht="15" customHeight="1" x14ac:dyDescent="0.3">
      <c r="B46" s="266"/>
      <c r="C46" s="267"/>
      <c r="D46" s="267"/>
      <c r="E46" s="381" t="s">
        <v>983</v>
      </c>
      <c r="F46" s="381"/>
      <c r="G46" s="381"/>
      <c r="H46" s="381"/>
      <c r="I46" s="381"/>
      <c r="J46" s="381"/>
      <c r="K46" s="263"/>
    </row>
    <row r="47" spans="2:11" ht="15" customHeight="1" x14ac:dyDescent="0.3">
      <c r="B47" s="266"/>
      <c r="C47" s="267"/>
      <c r="D47" s="267"/>
      <c r="E47" s="381" t="s">
        <v>984</v>
      </c>
      <c r="F47" s="381"/>
      <c r="G47" s="381"/>
      <c r="H47" s="381"/>
      <c r="I47" s="381"/>
      <c r="J47" s="381"/>
      <c r="K47" s="263"/>
    </row>
    <row r="48" spans="2:11" ht="15" customHeight="1" x14ac:dyDescent="0.3">
      <c r="B48" s="266"/>
      <c r="C48" s="267"/>
      <c r="D48" s="267"/>
      <c r="E48" s="381" t="s">
        <v>985</v>
      </c>
      <c r="F48" s="381"/>
      <c r="G48" s="381"/>
      <c r="H48" s="381"/>
      <c r="I48" s="381"/>
      <c r="J48" s="381"/>
      <c r="K48" s="263"/>
    </row>
    <row r="49" spans="2:11" ht="15" customHeight="1" x14ac:dyDescent="0.3">
      <c r="B49" s="266"/>
      <c r="C49" s="267"/>
      <c r="D49" s="381" t="s">
        <v>986</v>
      </c>
      <c r="E49" s="381"/>
      <c r="F49" s="381"/>
      <c r="G49" s="381"/>
      <c r="H49" s="381"/>
      <c r="I49" s="381"/>
      <c r="J49" s="381"/>
      <c r="K49" s="263"/>
    </row>
    <row r="50" spans="2:11" ht="25.5" customHeight="1" x14ac:dyDescent="0.3">
      <c r="B50" s="262"/>
      <c r="C50" s="383" t="s">
        <v>987</v>
      </c>
      <c r="D50" s="383"/>
      <c r="E50" s="383"/>
      <c r="F50" s="383"/>
      <c r="G50" s="383"/>
      <c r="H50" s="383"/>
      <c r="I50" s="383"/>
      <c r="J50" s="383"/>
      <c r="K50" s="263"/>
    </row>
    <row r="51" spans="2:11" ht="5.25" customHeight="1" x14ac:dyDescent="0.3">
      <c r="B51" s="262"/>
      <c r="C51" s="264"/>
      <c r="D51" s="264"/>
      <c r="E51" s="264"/>
      <c r="F51" s="264"/>
      <c r="G51" s="264"/>
      <c r="H51" s="264"/>
      <c r="I51" s="264"/>
      <c r="J51" s="264"/>
      <c r="K51" s="263"/>
    </row>
    <row r="52" spans="2:11" ht="15" customHeight="1" x14ac:dyDescent="0.3">
      <c r="B52" s="262"/>
      <c r="C52" s="381" t="s">
        <v>988</v>
      </c>
      <c r="D52" s="381"/>
      <c r="E52" s="381"/>
      <c r="F52" s="381"/>
      <c r="G52" s="381"/>
      <c r="H52" s="381"/>
      <c r="I52" s="381"/>
      <c r="J52" s="381"/>
      <c r="K52" s="263"/>
    </row>
    <row r="53" spans="2:11" ht="15" customHeight="1" x14ac:dyDescent="0.3">
      <c r="B53" s="262"/>
      <c r="C53" s="381" t="s">
        <v>989</v>
      </c>
      <c r="D53" s="381"/>
      <c r="E53" s="381"/>
      <c r="F53" s="381"/>
      <c r="G53" s="381"/>
      <c r="H53" s="381"/>
      <c r="I53" s="381"/>
      <c r="J53" s="381"/>
      <c r="K53" s="263"/>
    </row>
    <row r="54" spans="2:11" ht="12.75" customHeight="1" x14ac:dyDescent="0.3">
      <c r="B54" s="262"/>
      <c r="C54" s="265"/>
      <c r="D54" s="265"/>
      <c r="E54" s="265"/>
      <c r="F54" s="265"/>
      <c r="G54" s="265"/>
      <c r="H54" s="265"/>
      <c r="I54" s="265"/>
      <c r="J54" s="265"/>
      <c r="K54" s="263"/>
    </row>
    <row r="55" spans="2:11" ht="15" customHeight="1" x14ac:dyDescent="0.3">
      <c r="B55" s="262"/>
      <c r="C55" s="381" t="s">
        <v>990</v>
      </c>
      <c r="D55" s="381"/>
      <c r="E55" s="381"/>
      <c r="F55" s="381"/>
      <c r="G55" s="381"/>
      <c r="H55" s="381"/>
      <c r="I55" s="381"/>
      <c r="J55" s="381"/>
      <c r="K55" s="263"/>
    </row>
    <row r="56" spans="2:11" ht="15" customHeight="1" x14ac:dyDescent="0.3">
      <c r="B56" s="262"/>
      <c r="C56" s="267"/>
      <c r="D56" s="381" t="s">
        <v>991</v>
      </c>
      <c r="E56" s="381"/>
      <c r="F56" s="381"/>
      <c r="G56" s="381"/>
      <c r="H56" s="381"/>
      <c r="I56" s="381"/>
      <c r="J56" s="381"/>
      <c r="K56" s="263"/>
    </row>
    <row r="57" spans="2:11" ht="15" customHeight="1" x14ac:dyDescent="0.3">
      <c r="B57" s="262"/>
      <c r="C57" s="267"/>
      <c r="D57" s="381" t="s">
        <v>992</v>
      </c>
      <c r="E57" s="381"/>
      <c r="F57" s="381"/>
      <c r="G57" s="381"/>
      <c r="H57" s="381"/>
      <c r="I57" s="381"/>
      <c r="J57" s="381"/>
      <c r="K57" s="263"/>
    </row>
    <row r="58" spans="2:11" ht="15" customHeight="1" x14ac:dyDescent="0.3">
      <c r="B58" s="262"/>
      <c r="C58" s="267"/>
      <c r="D58" s="381" t="s">
        <v>993</v>
      </c>
      <c r="E58" s="381"/>
      <c r="F58" s="381"/>
      <c r="G58" s="381"/>
      <c r="H58" s="381"/>
      <c r="I58" s="381"/>
      <c r="J58" s="381"/>
      <c r="K58" s="263"/>
    </row>
    <row r="59" spans="2:11" ht="15" customHeight="1" x14ac:dyDescent="0.3">
      <c r="B59" s="262"/>
      <c r="C59" s="267"/>
      <c r="D59" s="381" t="s">
        <v>994</v>
      </c>
      <c r="E59" s="381"/>
      <c r="F59" s="381"/>
      <c r="G59" s="381"/>
      <c r="H59" s="381"/>
      <c r="I59" s="381"/>
      <c r="J59" s="381"/>
      <c r="K59" s="263"/>
    </row>
    <row r="60" spans="2:11" ht="15" customHeight="1" x14ac:dyDescent="0.3">
      <c r="B60" s="262"/>
      <c r="C60" s="267"/>
      <c r="D60" s="384" t="s">
        <v>995</v>
      </c>
      <c r="E60" s="384"/>
      <c r="F60" s="384"/>
      <c r="G60" s="384"/>
      <c r="H60" s="384"/>
      <c r="I60" s="384"/>
      <c r="J60" s="384"/>
      <c r="K60" s="263"/>
    </row>
    <row r="61" spans="2:11" ht="15" customHeight="1" x14ac:dyDescent="0.3">
      <c r="B61" s="262"/>
      <c r="C61" s="267"/>
      <c r="D61" s="381" t="s">
        <v>996</v>
      </c>
      <c r="E61" s="381"/>
      <c r="F61" s="381"/>
      <c r="G61" s="381"/>
      <c r="H61" s="381"/>
      <c r="I61" s="381"/>
      <c r="J61" s="381"/>
      <c r="K61" s="263"/>
    </row>
    <row r="62" spans="2:11" ht="12.75" customHeight="1" x14ac:dyDescent="0.3">
      <c r="B62" s="262"/>
      <c r="C62" s="267"/>
      <c r="D62" s="267"/>
      <c r="E62" s="270"/>
      <c r="F62" s="267"/>
      <c r="G62" s="267"/>
      <c r="H62" s="267"/>
      <c r="I62" s="267"/>
      <c r="J62" s="267"/>
      <c r="K62" s="263"/>
    </row>
    <row r="63" spans="2:11" ht="15" customHeight="1" x14ac:dyDescent="0.3">
      <c r="B63" s="262"/>
      <c r="C63" s="267"/>
      <c r="D63" s="381" t="s">
        <v>997</v>
      </c>
      <c r="E63" s="381"/>
      <c r="F63" s="381"/>
      <c r="G63" s="381"/>
      <c r="H63" s="381"/>
      <c r="I63" s="381"/>
      <c r="J63" s="381"/>
      <c r="K63" s="263"/>
    </row>
    <row r="64" spans="2:11" ht="15" customHeight="1" x14ac:dyDescent="0.3">
      <c r="B64" s="262"/>
      <c r="C64" s="267"/>
      <c r="D64" s="384" t="s">
        <v>998</v>
      </c>
      <c r="E64" s="384"/>
      <c r="F64" s="384"/>
      <c r="G64" s="384"/>
      <c r="H64" s="384"/>
      <c r="I64" s="384"/>
      <c r="J64" s="384"/>
      <c r="K64" s="263"/>
    </row>
    <row r="65" spans="2:11" ht="15" customHeight="1" x14ac:dyDescent="0.3">
      <c r="B65" s="262"/>
      <c r="C65" s="267"/>
      <c r="D65" s="381" t="s">
        <v>999</v>
      </c>
      <c r="E65" s="381"/>
      <c r="F65" s="381"/>
      <c r="G65" s="381"/>
      <c r="H65" s="381"/>
      <c r="I65" s="381"/>
      <c r="J65" s="381"/>
      <c r="K65" s="263"/>
    </row>
    <row r="66" spans="2:11" ht="15" customHeight="1" x14ac:dyDescent="0.3">
      <c r="B66" s="262"/>
      <c r="C66" s="267"/>
      <c r="D66" s="381" t="s">
        <v>1000</v>
      </c>
      <c r="E66" s="381"/>
      <c r="F66" s="381"/>
      <c r="G66" s="381"/>
      <c r="H66" s="381"/>
      <c r="I66" s="381"/>
      <c r="J66" s="381"/>
      <c r="K66" s="263"/>
    </row>
    <row r="67" spans="2:11" ht="15" customHeight="1" x14ac:dyDescent="0.3">
      <c r="B67" s="262"/>
      <c r="C67" s="267"/>
      <c r="D67" s="381" t="s">
        <v>1001</v>
      </c>
      <c r="E67" s="381"/>
      <c r="F67" s="381"/>
      <c r="G67" s="381"/>
      <c r="H67" s="381"/>
      <c r="I67" s="381"/>
      <c r="J67" s="381"/>
      <c r="K67" s="263"/>
    </row>
    <row r="68" spans="2:11" ht="15" customHeight="1" x14ac:dyDescent="0.3">
      <c r="B68" s="262"/>
      <c r="C68" s="267"/>
      <c r="D68" s="381" t="s">
        <v>1002</v>
      </c>
      <c r="E68" s="381"/>
      <c r="F68" s="381"/>
      <c r="G68" s="381"/>
      <c r="H68" s="381"/>
      <c r="I68" s="381"/>
      <c r="J68" s="381"/>
      <c r="K68" s="263"/>
    </row>
    <row r="69" spans="2:11" ht="12.75" customHeight="1" x14ac:dyDescent="0.3">
      <c r="B69" s="271"/>
      <c r="C69" s="272"/>
      <c r="D69" s="272"/>
      <c r="E69" s="272"/>
      <c r="F69" s="272"/>
      <c r="G69" s="272"/>
      <c r="H69" s="272"/>
      <c r="I69" s="272"/>
      <c r="J69" s="272"/>
      <c r="K69" s="273"/>
    </row>
    <row r="70" spans="2:11" ht="18.75" customHeight="1" x14ac:dyDescent="0.3">
      <c r="B70" s="274"/>
      <c r="C70" s="274"/>
      <c r="D70" s="274"/>
      <c r="E70" s="274"/>
      <c r="F70" s="274"/>
      <c r="G70" s="274"/>
      <c r="H70" s="274"/>
      <c r="I70" s="274"/>
      <c r="J70" s="274"/>
      <c r="K70" s="275"/>
    </row>
    <row r="71" spans="2:11" ht="18.75" customHeight="1" x14ac:dyDescent="0.3">
      <c r="B71" s="275"/>
      <c r="C71" s="275"/>
      <c r="D71" s="275"/>
      <c r="E71" s="275"/>
      <c r="F71" s="275"/>
      <c r="G71" s="275"/>
      <c r="H71" s="275"/>
      <c r="I71" s="275"/>
      <c r="J71" s="275"/>
      <c r="K71" s="275"/>
    </row>
    <row r="72" spans="2:11" ht="7.5" customHeight="1" x14ac:dyDescent="0.3">
      <c r="B72" s="276"/>
      <c r="C72" s="277"/>
      <c r="D72" s="277"/>
      <c r="E72" s="277"/>
      <c r="F72" s="277"/>
      <c r="G72" s="277"/>
      <c r="H72" s="277"/>
      <c r="I72" s="277"/>
      <c r="J72" s="277"/>
      <c r="K72" s="278"/>
    </row>
    <row r="73" spans="2:11" ht="45" customHeight="1" x14ac:dyDescent="0.3">
      <c r="B73" s="279"/>
      <c r="C73" s="385" t="s">
        <v>91</v>
      </c>
      <c r="D73" s="385"/>
      <c r="E73" s="385"/>
      <c r="F73" s="385"/>
      <c r="G73" s="385"/>
      <c r="H73" s="385"/>
      <c r="I73" s="385"/>
      <c r="J73" s="385"/>
      <c r="K73" s="280"/>
    </row>
    <row r="74" spans="2:11" ht="17.25" customHeight="1" x14ac:dyDescent="0.3">
      <c r="B74" s="279"/>
      <c r="C74" s="281" t="s">
        <v>1003</v>
      </c>
      <c r="D74" s="281"/>
      <c r="E74" s="281"/>
      <c r="F74" s="281" t="s">
        <v>1004</v>
      </c>
      <c r="G74" s="282"/>
      <c r="H74" s="281" t="s">
        <v>117</v>
      </c>
      <c r="I74" s="281" t="s">
        <v>58</v>
      </c>
      <c r="J74" s="281" t="s">
        <v>1005</v>
      </c>
      <c r="K74" s="280"/>
    </row>
    <row r="75" spans="2:11" ht="17.25" customHeight="1" x14ac:dyDescent="0.3">
      <c r="B75" s="279"/>
      <c r="C75" s="283" t="s">
        <v>1006</v>
      </c>
      <c r="D75" s="283"/>
      <c r="E75" s="283"/>
      <c r="F75" s="284" t="s">
        <v>1007</v>
      </c>
      <c r="G75" s="285"/>
      <c r="H75" s="283"/>
      <c r="I75" s="283"/>
      <c r="J75" s="283" t="s">
        <v>1008</v>
      </c>
      <c r="K75" s="280"/>
    </row>
    <row r="76" spans="2:11" ht="5.25" customHeight="1" x14ac:dyDescent="0.3">
      <c r="B76" s="279"/>
      <c r="C76" s="286"/>
      <c r="D76" s="286"/>
      <c r="E76" s="286"/>
      <c r="F76" s="286"/>
      <c r="G76" s="287"/>
      <c r="H76" s="286"/>
      <c r="I76" s="286"/>
      <c r="J76" s="286"/>
      <c r="K76" s="280"/>
    </row>
    <row r="77" spans="2:11" ht="15" customHeight="1" x14ac:dyDescent="0.3">
      <c r="B77" s="279"/>
      <c r="C77" s="269" t="s">
        <v>54</v>
      </c>
      <c r="D77" s="286"/>
      <c r="E77" s="286"/>
      <c r="F77" s="288" t="s">
        <v>1009</v>
      </c>
      <c r="G77" s="287"/>
      <c r="H77" s="269" t="s">
        <v>1010</v>
      </c>
      <c r="I77" s="269" t="s">
        <v>1011</v>
      </c>
      <c r="J77" s="269">
        <v>20</v>
      </c>
      <c r="K77" s="280"/>
    </row>
    <row r="78" spans="2:11" ht="15" customHeight="1" x14ac:dyDescent="0.3">
      <c r="B78" s="279"/>
      <c r="C78" s="269" t="s">
        <v>1012</v>
      </c>
      <c r="D78" s="269"/>
      <c r="E78" s="269"/>
      <c r="F78" s="288" t="s">
        <v>1009</v>
      </c>
      <c r="G78" s="287"/>
      <c r="H78" s="269" t="s">
        <v>1013</v>
      </c>
      <c r="I78" s="269" t="s">
        <v>1011</v>
      </c>
      <c r="J78" s="269">
        <v>120</v>
      </c>
      <c r="K78" s="280"/>
    </row>
    <row r="79" spans="2:11" ht="15" customHeight="1" x14ac:dyDescent="0.3">
      <c r="B79" s="289"/>
      <c r="C79" s="269" t="s">
        <v>1014</v>
      </c>
      <c r="D79" s="269"/>
      <c r="E79" s="269"/>
      <c r="F79" s="288" t="s">
        <v>1015</v>
      </c>
      <c r="G79" s="287"/>
      <c r="H79" s="269" t="s">
        <v>1016</v>
      </c>
      <c r="I79" s="269" t="s">
        <v>1011</v>
      </c>
      <c r="J79" s="269">
        <v>50</v>
      </c>
      <c r="K79" s="280"/>
    </row>
    <row r="80" spans="2:11" ht="15" customHeight="1" x14ac:dyDescent="0.3">
      <c r="B80" s="289"/>
      <c r="C80" s="269" t="s">
        <v>1017</v>
      </c>
      <c r="D80" s="269"/>
      <c r="E80" s="269"/>
      <c r="F80" s="288" t="s">
        <v>1009</v>
      </c>
      <c r="G80" s="287"/>
      <c r="H80" s="269" t="s">
        <v>1018</v>
      </c>
      <c r="I80" s="269" t="s">
        <v>1019</v>
      </c>
      <c r="J80" s="269"/>
      <c r="K80" s="280"/>
    </row>
    <row r="81" spans="2:11" ht="15" customHeight="1" x14ac:dyDescent="0.3">
      <c r="B81" s="289"/>
      <c r="C81" s="290" t="s">
        <v>1020</v>
      </c>
      <c r="D81" s="290"/>
      <c r="E81" s="290"/>
      <c r="F81" s="291" t="s">
        <v>1015</v>
      </c>
      <c r="G81" s="290"/>
      <c r="H81" s="290" t="s">
        <v>1021</v>
      </c>
      <c r="I81" s="290" t="s">
        <v>1011</v>
      </c>
      <c r="J81" s="290">
        <v>15</v>
      </c>
      <c r="K81" s="280"/>
    </row>
    <row r="82" spans="2:11" ht="15" customHeight="1" x14ac:dyDescent="0.3">
      <c r="B82" s="289"/>
      <c r="C82" s="290" t="s">
        <v>1022</v>
      </c>
      <c r="D82" s="290"/>
      <c r="E82" s="290"/>
      <c r="F82" s="291" t="s">
        <v>1015</v>
      </c>
      <c r="G82" s="290"/>
      <c r="H82" s="290" t="s">
        <v>1023</v>
      </c>
      <c r="I82" s="290" t="s">
        <v>1011</v>
      </c>
      <c r="J82" s="290">
        <v>15</v>
      </c>
      <c r="K82" s="280"/>
    </row>
    <row r="83" spans="2:11" ht="15" customHeight="1" x14ac:dyDescent="0.3">
      <c r="B83" s="289"/>
      <c r="C83" s="290" t="s">
        <v>1024</v>
      </c>
      <c r="D83" s="290"/>
      <c r="E83" s="290"/>
      <c r="F83" s="291" t="s">
        <v>1015</v>
      </c>
      <c r="G83" s="290"/>
      <c r="H83" s="290" t="s">
        <v>1025</v>
      </c>
      <c r="I83" s="290" t="s">
        <v>1011</v>
      </c>
      <c r="J83" s="290">
        <v>20</v>
      </c>
      <c r="K83" s="280"/>
    </row>
    <row r="84" spans="2:11" ht="15" customHeight="1" x14ac:dyDescent="0.3">
      <c r="B84" s="289"/>
      <c r="C84" s="290" t="s">
        <v>1026</v>
      </c>
      <c r="D84" s="290"/>
      <c r="E84" s="290"/>
      <c r="F84" s="291" t="s">
        <v>1015</v>
      </c>
      <c r="G84" s="290"/>
      <c r="H84" s="290" t="s">
        <v>1027</v>
      </c>
      <c r="I84" s="290" t="s">
        <v>1011</v>
      </c>
      <c r="J84" s="290">
        <v>20</v>
      </c>
      <c r="K84" s="280"/>
    </row>
    <row r="85" spans="2:11" ht="15" customHeight="1" x14ac:dyDescent="0.3">
      <c r="B85" s="289"/>
      <c r="C85" s="269" t="s">
        <v>1028</v>
      </c>
      <c r="D85" s="269"/>
      <c r="E85" s="269"/>
      <c r="F85" s="288" t="s">
        <v>1015</v>
      </c>
      <c r="G85" s="287"/>
      <c r="H85" s="269" t="s">
        <v>1029</v>
      </c>
      <c r="I85" s="269" t="s">
        <v>1011</v>
      </c>
      <c r="J85" s="269">
        <v>50</v>
      </c>
      <c r="K85" s="280"/>
    </row>
    <row r="86" spans="2:11" ht="15" customHeight="1" x14ac:dyDescent="0.3">
      <c r="B86" s="289"/>
      <c r="C86" s="269" t="s">
        <v>1030</v>
      </c>
      <c r="D86" s="269"/>
      <c r="E86" s="269"/>
      <c r="F86" s="288" t="s">
        <v>1015</v>
      </c>
      <c r="G86" s="287"/>
      <c r="H86" s="269" t="s">
        <v>1031</v>
      </c>
      <c r="I86" s="269" t="s">
        <v>1011</v>
      </c>
      <c r="J86" s="269">
        <v>20</v>
      </c>
      <c r="K86" s="280"/>
    </row>
    <row r="87" spans="2:11" ht="15" customHeight="1" x14ac:dyDescent="0.3">
      <c r="B87" s="289"/>
      <c r="C87" s="269" t="s">
        <v>1032</v>
      </c>
      <c r="D87" s="269"/>
      <c r="E87" s="269"/>
      <c r="F87" s="288" t="s">
        <v>1015</v>
      </c>
      <c r="G87" s="287"/>
      <c r="H87" s="269" t="s">
        <v>1033</v>
      </c>
      <c r="I87" s="269" t="s">
        <v>1011</v>
      </c>
      <c r="J87" s="269">
        <v>20</v>
      </c>
      <c r="K87" s="280"/>
    </row>
    <row r="88" spans="2:11" ht="15" customHeight="1" x14ac:dyDescent="0.3">
      <c r="B88" s="289"/>
      <c r="C88" s="269" t="s">
        <v>1034</v>
      </c>
      <c r="D88" s="269"/>
      <c r="E88" s="269"/>
      <c r="F88" s="288" t="s">
        <v>1015</v>
      </c>
      <c r="G88" s="287"/>
      <c r="H88" s="269" t="s">
        <v>1035</v>
      </c>
      <c r="I88" s="269" t="s">
        <v>1011</v>
      </c>
      <c r="J88" s="269">
        <v>50</v>
      </c>
      <c r="K88" s="280"/>
    </row>
    <row r="89" spans="2:11" ht="15" customHeight="1" x14ac:dyDescent="0.3">
      <c r="B89" s="289"/>
      <c r="C89" s="269" t="s">
        <v>1036</v>
      </c>
      <c r="D89" s="269"/>
      <c r="E89" s="269"/>
      <c r="F89" s="288" t="s">
        <v>1015</v>
      </c>
      <c r="G89" s="287"/>
      <c r="H89" s="269" t="s">
        <v>1036</v>
      </c>
      <c r="I89" s="269" t="s">
        <v>1011</v>
      </c>
      <c r="J89" s="269">
        <v>50</v>
      </c>
      <c r="K89" s="280"/>
    </row>
    <row r="90" spans="2:11" ht="15" customHeight="1" x14ac:dyDescent="0.3">
      <c r="B90" s="289"/>
      <c r="C90" s="269" t="s">
        <v>122</v>
      </c>
      <c r="D90" s="269"/>
      <c r="E90" s="269"/>
      <c r="F90" s="288" t="s">
        <v>1015</v>
      </c>
      <c r="G90" s="287"/>
      <c r="H90" s="269" t="s">
        <v>1037</v>
      </c>
      <c r="I90" s="269" t="s">
        <v>1011</v>
      </c>
      <c r="J90" s="269">
        <v>255</v>
      </c>
      <c r="K90" s="280"/>
    </row>
    <row r="91" spans="2:11" ht="15" customHeight="1" x14ac:dyDescent="0.3">
      <c r="B91" s="289"/>
      <c r="C91" s="269" t="s">
        <v>1038</v>
      </c>
      <c r="D91" s="269"/>
      <c r="E91" s="269"/>
      <c r="F91" s="288" t="s">
        <v>1009</v>
      </c>
      <c r="G91" s="287"/>
      <c r="H91" s="269" t="s">
        <v>1039</v>
      </c>
      <c r="I91" s="269" t="s">
        <v>1040</v>
      </c>
      <c r="J91" s="269"/>
      <c r="K91" s="280"/>
    </row>
    <row r="92" spans="2:11" ht="15" customHeight="1" x14ac:dyDescent="0.3">
      <c r="B92" s="289"/>
      <c r="C92" s="269" t="s">
        <v>1041</v>
      </c>
      <c r="D92" s="269"/>
      <c r="E92" s="269"/>
      <c r="F92" s="288" t="s">
        <v>1009</v>
      </c>
      <c r="G92" s="287"/>
      <c r="H92" s="269" t="s">
        <v>1042</v>
      </c>
      <c r="I92" s="269" t="s">
        <v>1043</v>
      </c>
      <c r="J92" s="269"/>
      <c r="K92" s="280"/>
    </row>
    <row r="93" spans="2:11" ht="15" customHeight="1" x14ac:dyDescent="0.3">
      <c r="B93" s="289"/>
      <c r="C93" s="269" t="s">
        <v>1044</v>
      </c>
      <c r="D93" s="269"/>
      <c r="E93" s="269"/>
      <c r="F93" s="288" t="s">
        <v>1009</v>
      </c>
      <c r="G93" s="287"/>
      <c r="H93" s="269" t="s">
        <v>1044</v>
      </c>
      <c r="I93" s="269" t="s">
        <v>1043</v>
      </c>
      <c r="J93" s="269"/>
      <c r="K93" s="280"/>
    </row>
    <row r="94" spans="2:11" ht="15" customHeight="1" x14ac:dyDescent="0.3">
      <c r="B94" s="289"/>
      <c r="C94" s="269" t="s">
        <v>39</v>
      </c>
      <c r="D94" s="269"/>
      <c r="E94" s="269"/>
      <c r="F94" s="288" t="s">
        <v>1009</v>
      </c>
      <c r="G94" s="287"/>
      <c r="H94" s="269" t="s">
        <v>1045</v>
      </c>
      <c r="I94" s="269" t="s">
        <v>1043</v>
      </c>
      <c r="J94" s="269"/>
      <c r="K94" s="280"/>
    </row>
    <row r="95" spans="2:11" ht="15" customHeight="1" x14ac:dyDescent="0.3">
      <c r="B95" s="289"/>
      <c r="C95" s="269" t="s">
        <v>49</v>
      </c>
      <c r="D95" s="269"/>
      <c r="E95" s="269"/>
      <c r="F95" s="288" t="s">
        <v>1009</v>
      </c>
      <c r="G95" s="287"/>
      <c r="H95" s="269" t="s">
        <v>1046</v>
      </c>
      <c r="I95" s="269" t="s">
        <v>1043</v>
      </c>
      <c r="J95" s="269"/>
      <c r="K95" s="280"/>
    </row>
    <row r="96" spans="2:11" ht="15" customHeight="1" x14ac:dyDescent="0.3">
      <c r="B96" s="292"/>
      <c r="C96" s="293"/>
      <c r="D96" s="293"/>
      <c r="E96" s="293"/>
      <c r="F96" s="293"/>
      <c r="G96" s="293"/>
      <c r="H96" s="293"/>
      <c r="I96" s="293"/>
      <c r="J96" s="293"/>
      <c r="K96" s="294"/>
    </row>
    <row r="97" spans="2:11" ht="18.75" customHeight="1" x14ac:dyDescent="0.3">
      <c r="B97" s="295"/>
      <c r="C97" s="296"/>
      <c r="D97" s="296"/>
      <c r="E97" s="296"/>
      <c r="F97" s="296"/>
      <c r="G97" s="296"/>
      <c r="H97" s="296"/>
      <c r="I97" s="296"/>
      <c r="J97" s="296"/>
      <c r="K97" s="295"/>
    </row>
    <row r="98" spans="2:11" ht="18.75" customHeight="1" x14ac:dyDescent="0.3">
      <c r="B98" s="275"/>
      <c r="C98" s="275"/>
      <c r="D98" s="275"/>
      <c r="E98" s="275"/>
      <c r="F98" s="275"/>
      <c r="G98" s="275"/>
      <c r="H98" s="275"/>
      <c r="I98" s="275"/>
      <c r="J98" s="275"/>
      <c r="K98" s="275"/>
    </row>
    <row r="99" spans="2:11" ht="7.5" customHeight="1" x14ac:dyDescent="0.3">
      <c r="B99" s="276"/>
      <c r="C99" s="277"/>
      <c r="D99" s="277"/>
      <c r="E99" s="277"/>
      <c r="F99" s="277"/>
      <c r="G99" s="277"/>
      <c r="H99" s="277"/>
      <c r="I99" s="277"/>
      <c r="J99" s="277"/>
      <c r="K99" s="278"/>
    </row>
    <row r="100" spans="2:11" ht="45" customHeight="1" x14ac:dyDescent="0.3">
      <c r="B100" s="279"/>
      <c r="C100" s="385" t="s">
        <v>1047</v>
      </c>
      <c r="D100" s="385"/>
      <c r="E100" s="385"/>
      <c r="F100" s="385"/>
      <c r="G100" s="385"/>
      <c r="H100" s="385"/>
      <c r="I100" s="385"/>
      <c r="J100" s="385"/>
      <c r="K100" s="280"/>
    </row>
    <row r="101" spans="2:11" ht="17.25" customHeight="1" x14ac:dyDescent="0.3">
      <c r="B101" s="279"/>
      <c r="C101" s="281" t="s">
        <v>1003</v>
      </c>
      <c r="D101" s="281"/>
      <c r="E101" s="281"/>
      <c r="F101" s="281" t="s">
        <v>1004</v>
      </c>
      <c r="G101" s="282"/>
      <c r="H101" s="281" t="s">
        <v>117</v>
      </c>
      <c r="I101" s="281" t="s">
        <v>58</v>
      </c>
      <c r="J101" s="281" t="s">
        <v>1005</v>
      </c>
      <c r="K101" s="280"/>
    </row>
    <row r="102" spans="2:11" ht="17.25" customHeight="1" x14ac:dyDescent="0.3">
      <c r="B102" s="279"/>
      <c r="C102" s="283" t="s">
        <v>1006</v>
      </c>
      <c r="D102" s="283"/>
      <c r="E102" s="283"/>
      <c r="F102" s="284" t="s">
        <v>1007</v>
      </c>
      <c r="G102" s="285"/>
      <c r="H102" s="283"/>
      <c r="I102" s="283"/>
      <c r="J102" s="283" t="s">
        <v>1008</v>
      </c>
      <c r="K102" s="280"/>
    </row>
    <row r="103" spans="2:11" ht="5.25" customHeight="1" x14ac:dyDescent="0.3">
      <c r="B103" s="279"/>
      <c r="C103" s="281"/>
      <c r="D103" s="281"/>
      <c r="E103" s="281"/>
      <c r="F103" s="281"/>
      <c r="G103" s="297"/>
      <c r="H103" s="281"/>
      <c r="I103" s="281"/>
      <c r="J103" s="281"/>
      <c r="K103" s="280"/>
    </row>
    <row r="104" spans="2:11" ht="15" customHeight="1" x14ac:dyDescent="0.3">
      <c r="B104" s="279"/>
      <c r="C104" s="269" t="s">
        <v>54</v>
      </c>
      <c r="D104" s="286"/>
      <c r="E104" s="286"/>
      <c r="F104" s="288" t="s">
        <v>1009</v>
      </c>
      <c r="G104" s="297"/>
      <c r="H104" s="269" t="s">
        <v>1048</v>
      </c>
      <c r="I104" s="269" t="s">
        <v>1011</v>
      </c>
      <c r="J104" s="269">
        <v>20</v>
      </c>
      <c r="K104" s="280"/>
    </row>
    <row r="105" spans="2:11" ht="15" customHeight="1" x14ac:dyDescent="0.3">
      <c r="B105" s="279"/>
      <c r="C105" s="269" t="s">
        <v>1012</v>
      </c>
      <c r="D105" s="269"/>
      <c r="E105" s="269"/>
      <c r="F105" s="288" t="s">
        <v>1009</v>
      </c>
      <c r="G105" s="269"/>
      <c r="H105" s="269" t="s">
        <v>1048</v>
      </c>
      <c r="I105" s="269" t="s">
        <v>1011</v>
      </c>
      <c r="J105" s="269">
        <v>120</v>
      </c>
      <c r="K105" s="280"/>
    </row>
    <row r="106" spans="2:11" ht="15" customHeight="1" x14ac:dyDescent="0.3">
      <c r="B106" s="289"/>
      <c r="C106" s="269" t="s">
        <v>1014</v>
      </c>
      <c r="D106" s="269"/>
      <c r="E106" s="269"/>
      <c r="F106" s="288" t="s">
        <v>1015</v>
      </c>
      <c r="G106" s="269"/>
      <c r="H106" s="269" t="s">
        <v>1048</v>
      </c>
      <c r="I106" s="269" t="s">
        <v>1011</v>
      </c>
      <c r="J106" s="269">
        <v>50</v>
      </c>
      <c r="K106" s="280"/>
    </row>
    <row r="107" spans="2:11" ht="15" customHeight="1" x14ac:dyDescent="0.3">
      <c r="B107" s="289"/>
      <c r="C107" s="269" t="s">
        <v>1017</v>
      </c>
      <c r="D107" s="269"/>
      <c r="E107" s="269"/>
      <c r="F107" s="288" t="s">
        <v>1009</v>
      </c>
      <c r="G107" s="269"/>
      <c r="H107" s="269" t="s">
        <v>1048</v>
      </c>
      <c r="I107" s="269" t="s">
        <v>1019</v>
      </c>
      <c r="J107" s="269"/>
      <c r="K107" s="280"/>
    </row>
    <row r="108" spans="2:11" ht="15" customHeight="1" x14ac:dyDescent="0.3">
      <c r="B108" s="289"/>
      <c r="C108" s="269" t="s">
        <v>1028</v>
      </c>
      <c r="D108" s="269"/>
      <c r="E108" s="269"/>
      <c r="F108" s="288" t="s">
        <v>1015</v>
      </c>
      <c r="G108" s="269"/>
      <c r="H108" s="269" t="s">
        <v>1048</v>
      </c>
      <c r="I108" s="269" t="s">
        <v>1011</v>
      </c>
      <c r="J108" s="269">
        <v>50</v>
      </c>
      <c r="K108" s="280"/>
    </row>
    <row r="109" spans="2:11" ht="15" customHeight="1" x14ac:dyDescent="0.3">
      <c r="B109" s="289"/>
      <c r="C109" s="269" t="s">
        <v>1036</v>
      </c>
      <c r="D109" s="269"/>
      <c r="E109" s="269"/>
      <c r="F109" s="288" t="s">
        <v>1015</v>
      </c>
      <c r="G109" s="269"/>
      <c r="H109" s="269" t="s">
        <v>1048</v>
      </c>
      <c r="I109" s="269" t="s">
        <v>1011</v>
      </c>
      <c r="J109" s="269">
        <v>50</v>
      </c>
      <c r="K109" s="280"/>
    </row>
    <row r="110" spans="2:11" ht="15" customHeight="1" x14ac:dyDescent="0.3">
      <c r="B110" s="289"/>
      <c r="C110" s="269" t="s">
        <v>1034</v>
      </c>
      <c r="D110" s="269"/>
      <c r="E110" s="269"/>
      <c r="F110" s="288" t="s">
        <v>1015</v>
      </c>
      <c r="G110" s="269"/>
      <c r="H110" s="269" t="s">
        <v>1048</v>
      </c>
      <c r="I110" s="269" t="s">
        <v>1011</v>
      </c>
      <c r="J110" s="269">
        <v>50</v>
      </c>
      <c r="K110" s="280"/>
    </row>
    <row r="111" spans="2:11" ht="15" customHeight="1" x14ac:dyDescent="0.3">
      <c r="B111" s="289"/>
      <c r="C111" s="269" t="s">
        <v>54</v>
      </c>
      <c r="D111" s="269"/>
      <c r="E111" s="269"/>
      <c r="F111" s="288" t="s">
        <v>1009</v>
      </c>
      <c r="G111" s="269"/>
      <c r="H111" s="269" t="s">
        <v>1049</v>
      </c>
      <c r="I111" s="269" t="s">
        <v>1011</v>
      </c>
      <c r="J111" s="269">
        <v>20</v>
      </c>
      <c r="K111" s="280"/>
    </row>
    <row r="112" spans="2:11" ht="15" customHeight="1" x14ac:dyDescent="0.3">
      <c r="B112" s="289"/>
      <c r="C112" s="269" t="s">
        <v>1050</v>
      </c>
      <c r="D112" s="269"/>
      <c r="E112" s="269"/>
      <c r="F112" s="288" t="s">
        <v>1009</v>
      </c>
      <c r="G112" s="269"/>
      <c r="H112" s="269" t="s">
        <v>1051</v>
      </c>
      <c r="I112" s="269" t="s">
        <v>1011</v>
      </c>
      <c r="J112" s="269">
        <v>120</v>
      </c>
      <c r="K112" s="280"/>
    </row>
    <row r="113" spans="2:11" ht="15" customHeight="1" x14ac:dyDescent="0.3">
      <c r="B113" s="289"/>
      <c r="C113" s="269" t="s">
        <v>39</v>
      </c>
      <c r="D113" s="269"/>
      <c r="E113" s="269"/>
      <c r="F113" s="288" t="s">
        <v>1009</v>
      </c>
      <c r="G113" s="269"/>
      <c r="H113" s="269" t="s">
        <v>1052</v>
      </c>
      <c r="I113" s="269" t="s">
        <v>1043</v>
      </c>
      <c r="J113" s="269"/>
      <c r="K113" s="280"/>
    </row>
    <row r="114" spans="2:11" ht="15" customHeight="1" x14ac:dyDescent="0.3">
      <c r="B114" s="289"/>
      <c r="C114" s="269" t="s">
        <v>49</v>
      </c>
      <c r="D114" s="269"/>
      <c r="E114" s="269"/>
      <c r="F114" s="288" t="s">
        <v>1009</v>
      </c>
      <c r="G114" s="269"/>
      <c r="H114" s="269" t="s">
        <v>1053</v>
      </c>
      <c r="I114" s="269" t="s">
        <v>1043</v>
      </c>
      <c r="J114" s="269"/>
      <c r="K114" s="280"/>
    </row>
    <row r="115" spans="2:11" ht="15" customHeight="1" x14ac:dyDescent="0.3">
      <c r="B115" s="289"/>
      <c r="C115" s="269" t="s">
        <v>58</v>
      </c>
      <c r="D115" s="269"/>
      <c r="E115" s="269"/>
      <c r="F115" s="288" t="s">
        <v>1009</v>
      </c>
      <c r="G115" s="269"/>
      <c r="H115" s="269" t="s">
        <v>1054</v>
      </c>
      <c r="I115" s="269" t="s">
        <v>1055</v>
      </c>
      <c r="J115" s="269"/>
      <c r="K115" s="280"/>
    </row>
    <row r="116" spans="2:11" ht="15" customHeight="1" x14ac:dyDescent="0.3">
      <c r="B116" s="292"/>
      <c r="C116" s="298"/>
      <c r="D116" s="298"/>
      <c r="E116" s="298"/>
      <c r="F116" s="298"/>
      <c r="G116" s="298"/>
      <c r="H116" s="298"/>
      <c r="I116" s="298"/>
      <c r="J116" s="298"/>
      <c r="K116" s="294"/>
    </row>
    <row r="117" spans="2:11" ht="18.75" customHeight="1" x14ac:dyDescent="0.3">
      <c r="B117" s="299"/>
      <c r="C117" s="265"/>
      <c r="D117" s="265"/>
      <c r="E117" s="265"/>
      <c r="F117" s="300"/>
      <c r="G117" s="265"/>
      <c r="H117" s="265"/>
      <c r="I117" s="265"/>
      <c r="J117" s="265"/>
      <c r="K117" s="299"/>
    </row>
    <row r="118" spans="2:11" ht="18.75" customHeight="1" x14ac:dyDescent="0.3">
      <c r="B118" s="275"/>
      <c r="C118" s="275"/>
      <c r="D118" s="275"/>
      <c r="E118" s="275"/>
      <c r="F118" s="275"/>
      <c r="G118" s="275"/>
      <c r="H118" s="275"/>
      <c r="I118" s="275"/>
      <c r="J118" s="275"/>
      <c r="K118" s="275"/>
    </row>
    <row r="119" spans="2:11" ht="7.5" customHeight="1" x14ac:dyDescent="0.3">
      <c r="B119" s="301"/>
      <c r="C119" s="302"/>
      <c r="D119" s="302"/>
      <c r="E119" s="302"/>
      <c r="F119" s="302"/>
      <c r="G119" s="302"/>
      <c r="H119" s="302"/>
      <c r="I119" s="302"/>
      <c r="J119" s="302"/>
      <c r="K119" s="303"/>
    </row>
    <row r="120" spans="2:11" ht="45" customHeight="1" x14ac:dyDescent="0.3">
      <c r="B120" s="304"/>
      <c r="C120" s="382" t="s">
        <v>1056</v>
      </c>
      <c r="D120" s="382"/>
      <c r="E120" s="382"/>
      <c r="F120" s="382"/>
      <c r="G120" s="382"/>
      <c r="H120" s="382"/>
      <c r="I120" s="382"/>
      <c r="J120" s="382"/>
      <c r="K120" s="305"/>
    </row>
    <row r="121" spans="2:11" ht="17.25" customHeight="1" x14ac:dyDescent="0.3">
      <c r="B121" s="306"/>
      <c r="C121" s="281" t="s">
        <v>1003</v>
      </c>
      <c r="D121" s="281"/>
      <c r="E121" s="281"/>
      <c r="F121" s="281" t="s">
        <v>1004</v>
      </c>
      <c r="G121" s="282"/>
      <c r="H121" s="281" t="s">
        <v>117</v>
      </c>
      <c r="I121" s="281" t="s">
        <v>58</v>
      </c>
      <c r="J121" s="281" t="s">
        <v>1005</v>
      </c>
      <c r="K121" s="307"/>
    </row>
    <row r="122" spans="2:11" ht="17.25" customHeight="1" x14ac:dyDescent="0.3">
      <c r="B122" s="306"/>
      <c r="C122" s="283" t="s">
        <v>1006</v>
      </c>
      <c r="D122" s="283"/>
      <c r="E122" s="283"/>
      <c r="F122" s="284" t="s">
        <v>1007</v>
      </c>
      <c r="G122" s="285"/>
      <c r="H122" s="283"/>
      <c r="I122" s="283"/>
      <c r="J122" s="283" t="s">
        <v>1008</v>
      </c>
      <c r="K122" s="307"/>
    </row>
    <row r="123" spans="2:11" ht="5.25" customHeight="1" x14ac:dyDescent="0.3">
      <c r="B123" s="308"/>
      <c r="C123" s="286"/>
      <c r="D123" s="286"/>
      <c r="E123" s="286"/>
      <c r="F123" s="286"/>
      <c r="G123" s="269"/>
      <c r="H123" s="286"/>
      <c r="I123" s="286"/>
      <c r="J123" s="286"/>
      <c r="K123" s="309"/>
    </row>
    <row r="124" spans="2:11" ht="15" customHeight="1" x14ac:dyDescent="0.3">
      <c r="B124" s="308"/>
      <c r="C124" s="269" t="s">
        <v>1012</v>
      </c>
      <c r="D124" s="286"/>
      <c r="E124" s="286"/>
      <c r="F124" s="288" t="s">
        <v>1009</v>
      </c>
      <c r="G124" s="269"/>
      <c r="H124" s="269" t="s">
        <v>1048</v>
      </c>
      <c r="I124" s="269" t="s">
        <v>1011</v>
      </c>
      <c r="J124" s="269">
        <v>120</v>
      </c>
      <c r="K124" s="310"/>
    </row>
    <row r="125" spans="2:11" ht="15" customHeight="1" x14ac:dyDescent="0.3">
      <c r="B125" s="308"/>
      <c r="C125" s="269" t="s">
        <v>1057</v>
      </c>
      <c r="D125" s="269"/>
      <c r="E125" s="269"/>
      <c r="F125" s="288" t="s">
        <v>1009</v>
      </c>
      <c r="G125" s="269"/>
      <c r="H125" s="269" t="s">
        <v>1058</v>
      </c>
      <c r="I125" s="269" t="s">
        <v>1011</v>
      </c>
      <c r="J125" s="269" t="s">
        <v>1059</v>
      </c>
      <c r="K125" s="310"/>
    </row>
    <row r="126" spans="2:11" ht="15" customHeight="1" x14ac:dyDescent="0.3">
      <c r="B126" s="308"/>
      <c r="C126" s="269" t="s">
        <v>958</v>
      </c>
      <c r="D126" s="269"/>
      <c r="E126" s="269"/>
      <c r="F126" s="288" t="s">
        <v>1009</v>
      </c>
      <c r="G126" s="269"/>
      <c r="H126" s="269" t="s">
        <v>1060</v>
      </c>
      <c r="I126" s="269" t="s">
        <v>1011</v>
      </c>
      <c r="J126" s="269" t="s">
        <v>1059</v>
      </c>
      <c r="K126" s="310"/>
    </row>
    <row r="127" spans="2:11" ht="15" customHeight="1" x14ac:dyDescent="0.3">
      <c r="B127" s="308"/>
      <c r="C127" s="269" t="s">
        <v>1020</v>
      </c>
      <c r="D127" s="269"/>
      <c r="E127" s="269"/>
      <c r="F127" s="288" t="s">
        <v>1015</v>
      </c>
      <c r="G127" s="269"/>
      <c r="H127" s="269" t="s">
        <v>1021</v>
      </c>
      <c r="I127" s="269" t="s">
        <v>1011</v>
      </c>
      <c r="J127" s="269">
        <v>15</v>
      </c>
      <c r="K127" s="310"/>
    </row>
    <row r="128" spans="2:11" ht="15" customHeight="1" x14ac:dyDescent="0.3">
      <c r="B128" s="308"/>
      <c r="C128" s="290" t="s">
        <v>1022</v>
      </c>
      <c r="D128" s="290"/>
      <c r="E128" s="290"/>
      <c r="F128" s="291" t="s">
        <v>1015</v>
      </c>
      <c r="G128" s="290"/>
      <c r="H128" s="290" t="s">
        <v>1023</v>
      </c>
      <c r="I128" s="290" t="s">
        <v>1011</v>
      </c>
      <c r="J128" s="290">
        <v>15</v>
      </c>
      <c r="K128" s="310"/>
    </row>
    <row r="129" spans="2:11" ht="15" customHeight="1" x14ac:dyDescent="0.3">
      <c r="B129" s="308"/>
      <c r="C129" s="290" t="s">
        <v>1024</v>
      </c>
      <c r="D129" s="290"/>
      <c r="E129" s="290"/>
      <c r="F129" s="291" t="s">
        <v>1015</v>
      </c>
      <c r="G129" s="290"/>
      <c r="H129" s="290" t="s">
        <v>1025</v>
      </c>
      <c r="I129" s="290" t="s">
        <v>1011</v>
      </c>
      <c r="J129" s="290">
        <v>20</v>
      </c>
      <c r="K129" s="310"/>
    </row>
    <row r="130" spans="2:11" ht="15" customHeight="1" x14ac:dyDescent="0.3">
      <c r="B130" s="308"/>
      <c r="C130" s="290" t="s">
        <v>1026</v>
      </c>
      <c r="D130" s="290"/>
      <c r="E130" s="290"/>
      <c r="F130" s="291" t="s">
        <v>1015</v>
      </c>
      <c r="G130" s="290"/>
      <c r="H130" s="290" t="s">
        <v>1027</v>
      </c>
      <c r="I130" s="290" t="s">
        <v>1011</v>
      </c>
      <c r="J130" s="290">
        <v>20</v>
      </c>
      <c r="K130" s="310"/>
    </row>
    <row r="131" spans="2:11" ht="15" customHeight="1" x14ac:dyDescent="0.3">
      <c r="B131" s="308"/>
      <c r="C131" s="269" t="s">
        <v>1014</v>
      </c>
      <c r="D131" s="269"/>
      <c r="E131" s="269"/>
      <c r="F131" s="288" t="s">
        <v>1015</v>
      </c>
      <c r="G131" s="269"/>
      <c r="H131" s="269" t="s">
        <v>1048</v>
      </c>
      <c r="I131" s="269" t="s">
        <v>1011</v>
      </c>
      <c r="J131" s="269">
        <v>50</v>
      </c>
      <c r="K131" s="310"/>
    </row>
    <row r="132" spans="2:11" ht="15" customHeight="1" x14ac:dyDescent="0.3">
      <c r="B132" s="308"/>
      <c r="C132" s="269" t="s">
        <v>1028</v>
      </c>
      <c r="D132" s="269"/>
      <c r="E132" s="269"/>
      <c r="F132" s="288" t="s">
        <v>1015</v>
      </c>
      <c r="G132" s="269"/>
      <c r="H132" s="269" t="s">
        <v>1048</v>
      </c>
      <c r="I132" s="269" t="s">
        <v>1011</v>
      </c>
      <c r="J132" s="269">
        <v>50</v>
      </c>
      <c r="K132" s="310"/>
    </row>
    <row r="133" spans="2:11" ht="15" customHeight="1" x14ac:dyDescent="0.3">
      <c r="B133" s="308"/>
      <c r="C133" s="269" t="s">
        <v>1034</v>
      </c>
      <c r="D133" s="269"/>
      <c r="E133" s="269"/>
      <c r="F133" s="288" t="s">
        <v>1015</v>
      </c>
      <c r="G133" s="269"/>
      <c r="H133" s="269" t="s">
        <v>1048</v>
      </c>
      <c r="I133" s="269" t="s">
        <v>1011</v>
      </c>
      <c r="J133" s="269">
        <v>50</v>
      </c>
      <c r="K133" s="310"/>
    </row>
    <row r="134" spans="2:11" ht="15" customHeight="1" x14ac:dyDescent="0.3">
      <c r="B134" s="308"/>
      <c r="C134" s="269" t="s">
        <v>1036</v>
      </c>
      <c r="D134" s="269"/>
      <c r="E134" s="269"/>
      <c r="F134" s="288" t="s">
        <v>1015</v>
      </c>
      <c r="G134" s="269"/>
      <c r="H134" s="269" t="s">
        <v>1048</v>
      </c>
      <c r="I134" s="269" t="s">
        <v>1011</v>
      </c>
      <c r="J134" s="269">
        <v>50</v>
      </c>
      <c r="K134" s="310"/>
    </row>
    <row r="135" spans="2:11" ht="15" customHeight="1" x14ac:dyDescent="0.3">
      <c r="B135" s="308"/>
      <c r="C135" s="269" t="s">
        <v>122</v>
      </c>
      <c r="D135" s="269"/>
      <c r="E135" s="269"/>
      <c r="F135" s="288" t="s">
        <v>1015</v>
      </c>
      <c r="G135" s="269"/>
      <c r="H135" s="269" t="s">
        <v>1061</v>
      </c>
      <c r="I135" s="269" t="s">
        <v>1011</v>
      </c>
      <c r="J135" s="269">
        <v>255</v>
      </c>
      <c r="K135" s="310"/>
    </row>
    <row r="136" spans="2:11" ht="15" customHeight="1" x14ac:dyDescent="0.3">
      <c r="B136" s="308"/>
      <c r="C136" s="269" t="s">
        <v>1038</v>
      </c>
      <c r="D136" s="269"/>
      <c r="E136" s="269"/>
      <c r="F136" s="288" t="s">
        <v>1009</v>
      </c>
      <c r="G136" s="269"/>
      <c r="H136" s="269" t="s">
        <v>1062</v>
      </c>
      <c r="I136" s="269" t="s">
        <v>1040</v>
      </c>
      <c r="J136" s="269"/>
      <c r="K136" s="310"/>
    </row>
    <row r="137" spans="2:11" ht="15" customHeight="1" x14ac:dyDescent="0.3">
      <c r="B137" s="308"/>
      <c r="C137" s="269" t="s">
        <v>1041</v>
      </c>
      <c r="D137" s="269"/>
      <c r="E137" s="269"/>
      <c r="F137" s="288" t="s">
        <v>1009</v>
      </c>
      <c r="G137" s="269"/>
      <c r="H137" s="269" t="s">
        <v>1063</v>
      </c>
      <c r="I137" s="269" t="s">
        <v>1043</v>
      </c>
      <c r="J137" s="269"/>
      <c r="K137" s="310"/>
    </row>
    <row r="138" spans="2:11" ht="15" customHeight="1" x14ac:dyDescent="0.3">
      <c r="B138" s="308"/>
      <c r="C138" s="269" t="s">
        <v>1044</v>
      </c>
      <c r="D138" s="269"/>
      <c r="E138" s="269"/>
      <c r="F138" s="288" t="s">
        <v>1009</v>
      </c>
      <c r="G138" s="269"/>
      <c r="H138" s="269" t="s">
        <v>1044</v>
      </c>
      <c r="I138" s="269" t="s">
        <v>1043</v>
      </c>
      <c r="J138" s="269"/>
      <c r="K138" s="310"/>
    </row>
    <row r="139" spans="2:11" ht="15" customHeight="1" x14ac:dyDescent="0.3">
      <c r="B139" s="308"/>
      <c r="C139" s="269" t="s">
        <v>39</v>
      </c>
      <c r="D139" s="269"/>
      <c r="E139" s="269"/>
      <c r="F139" s="288" t="s">
        <v>1009</v>
      </c>
      <c r="G139" s="269"/>
      <c r="H139" s="269" t="s">
        <v>1064</v>
      </c>
      <c r="I139" s="269" t="s">
        <v>1043</v>
      </c>
      <c r="J139" s="269"/>
      <c r="K139" s="310"/>
    </row>
    <row r="140" spans="2:11" ht="15" customHeight="1" x14ac:dyDescent="0.3">
      <c r="B140" s="308"/>
      <c r="C140" s="269" t="s">
        <v>1065</v>
      </c>
      <c r="D140" s="269"/>
      <c r="E140" s="269"/>
      <c r="F140" s="288" t="s">
        <v>1009</v>
      </c>
      <c r="G140" s="269"/>
      <c r="H140" s="269" t="s">
        <v>1066</v>
      </c>
      <c r="I140" s="269" t="s">
        <v>1043</v>
      </c>
      <c r="J140" s="269"/>
      <c r="K140" s="310"/>
    </row>
    <row r="141" spans="2:11" ht="15" customHeight="1" x14ac:dyDescent="0.3">
      <c r="B141" s="311"/>
      <c r="C141" s="312"/>
      <c r="D141" s="312"/>
      <c r="E141" s="312"/>
      <c r="F141" s="312"/>
      <c r="G141" s="312"/>
      <c r="H141" s="312"/>
      <c r="I141" s="312"/>
      <c r="J141" s="312"/>
      <c r="K141" s="313"/>
    </row>
    <row r="142" spans="2:11" ht="18.75" customHeight="1" x14ac:dyDescent="0.3">
      <c r="B142" s="265"/>
      <c r="C142" s="265"/>
      <c r="D142" s="265"/>
      <c r="E142" s="265"/>
      <c r="F142" s="300"/>
      <c r="G142" s="265"/>
      <c r="H142" s="265"/>
      <c r="I142" s="265"/>
      <c r="J142" s="265"/>
      <c r="K142" s="265"/>
    </row>
    <row r="143" spans="2:11" ht="18.75" customHeight="1" x14ac:dyDescent="0.3">
      <c r="B143" s="275"/>
      <c r="C143" s="275"/>
      <c r="D143" s="275"/>
      <c r="E143" s="275"/>
      <c r="F143" s="275"/>
      <c r="G143" s="275"/>
      <c r="H143" s="275"/>
      <c r="I143" s="275"/>
      <c r="J143" s="275"/>
      <c r="K143" s="275"/>
    </row>
    <row r="144" spans="2:11" ht="7.5" customHeight="1" x14ac:dyDescent="0.3">
      <c r="B144" s="276"/>
      <c r="C144" s="277"/>
      <c r="D144" s="277"/>
      <c r="E144" s="277"/>
      <c r="F144" s="277"/>
      <c r="G144" s="277"/>
      <c r="H144" s="277"/>
      <c r="I144" s="277"/>
      <c r="J144" s="277"/>
      <c r="K144" s="278"/>
    </row>
    <row r="145" spans="2:11" ht="45" customHeight="1" x14ac:dyDescent="0.3">
      <c r="B145" s="279"/>
      <c r="C145" s="385" t="s">
        <v>1067</v>
      </c>
      <c r="D145" s="385"/>
      <c r="E145" s="385"/>
      <c r="F145" s="385"/>
      <c r="G145" s="385"/>
      <c r="H145" s="385"/>
      <c r="I145" s="385"/>
      <c r="J145" s="385"/>
      <c r="K145" s="280"/>
    </row>
    <row r="146" spans="2:11" ht="17.25" customHeight="1" x14ac:dyDescent="0.3">
      <c r="B146" s="279"/>
      <c r="C146" s="281" t="s">
        <v>1003</v>
      </c>
      <c r="D146" s="281"/>
      <c r="E146" s="281"/>
      <c r="F146" s="281" t="s">
        <v>1004</v>
      </c>
      <c r="G146" s="282"/>
      <c r="H146" s="281" t="s">
        <v>117</v>
      </c>
      <c r="I146" s="281" t="s">
        <v>58</v>
      </c>
      <c r="J146" s="281" t="s">
        <v>1005</v>
      </c>
      <c r="K146" s="280"/>
    </row>
    <row r="147" spans="2:11" ht="17.25" customHeight="1" x14ac:dyDescent="0.3">
      <c r="B147" s="279"/>
      <c r="C147" s="283" t="s">
        <v>1006</v>
      </c>
      <c r="D147" s="283"/>
      <c r="E147" s="283"/>
      <c r="F147" s="284" t="s">
        <v>1007</v>
      </c>
      <c r="G147" s="285"/>
      <c r="H147" s="283"/>
      <c r="I147" s="283"/>
      <c r="J147" s="283" t="s">
        <v>1008</v>
      </c>
      <c r="K147" s="280"/>
    </row>
    <row r="148" spans="2:11" ht="5.25" customHeight="1" x14ac:dyDescent="0.3">
      <c r="B148" s="289"/>
      <c r="C148" s="286"/>
      <c r="D148" s="286"/>
      <c r="E148" s="286"/>
      <c r="F148" s="286"/>
      <c r="G148" s="287"/>
      <c r="H148" s="286"/>
      <c r="I148" s="286"/>
      <c r="J148" s="286"/>
      <c r="K148" s="310"/>
    </row>
    <row r="149" spans="2:11" ht="15" customHeight="1" x14ac:dyDescent="0.3">
      <c r="B149" s="289"/>
      <c r="C149" s="314" t="s">
        <v>1012</v>
      </c>
      <c r="D149" s="269"/>
      <c r="E149" s="269"/>
      <c r="F149" s="315" t="s">
        <v>1009</v>
      </c>
      <c r="G149" s="269"/>
      <c r="H149" s="314" t="s">
        <v>1048</v>
      </c>
      <c r="I149" s="314" t="s">
        <v>1011</v>
      </c>
      <c r="J149" s="314">
        <v>120</v>
      </c>
      <c r="K149" s="310"/>
    </row>
    <row r="150" spans="2:11" ht="15" customHeight="1" x14ac:dyDescent="0.3">
      <c r="B150" s="289"/>
      <c r="C150" s="314" t="s">
        <v>1057</v>
      </c>
      <c r="D150" s="269"/>
      <c r="E150" s="269"/>
      <c r="F150" s="315" t="s">
        <v>1009</v>
      </c>
      <c r="G150" s="269"/>
      <c r="H150" s="314" t="s">
        <v>1068</v>
      </c>
      <c r="I150" s="314" t="s">
        <v>1011</v>
      </c>
      <c r="J150" s="314" t="s">
        <v>1059</v>
      </c>
      <c r="K150" s="310"/>
    </row>
    <row r="151" spans="2:11" ht="15" customHeight="1" x14ac:dyDescent="0.3">
      <c r="B151" s="289"/>
      <c r="C151" s="314" t="s">
        <v>958</v>
      </c>
      <c r="D151" s="269"/>
      <c r="E151" s="269"/>
      <c r="F151" s="315" t="s">
        <v>1009</v>
      </c>
      <c r="G151" s="269"/>
      <c r="H151" s="314" t="s">
        <v>1069</v>
      </c>
      <c r="I151" s="314" t="s">
        <v>1011</v>
      </c>
      <c r="J151" s="314" t="s">
        <v>1059</v>
      </c>
      <c r="K151" s="310"/>
    </row>
    <row r="152" spans="2:11" ht="15" customHeight="1" x14ac:dyDescent="0.3">
      <c r="B152" s="289"/>
      <c r="C152" s="314" t="s">
        <v>1014</v>
      </c>
      <c r="D152" s="269"/>
      <c r="E152" s="269"/>
      <c r="F152" s="315" t="s">
        <v>1015</v>
      </c>
      <c r="G152" s="269"/>
      <c r="H152" s="314" t="s">
        <v>1048</v>
      </c>
      <c r="I152" s="314" t="s">
        <v>1011</v>
      </c>
      <c r="J152" s="314">
        <v>50</v>
      </c>
      <c r="K152" s="310"/>
    </row>
    <row r="153" spans="2:11" ht="15" customHeight="1" x14ac:dyDescent="0.3">
      <c r="B153" s="289"/>
      <c r="C153" s="314" t="s">
        <v>1017</v>
      </c>
      <c r="D153" s="269"/>
      <c r="E153" s="269"/>
      <c r="F153" s="315" t="s">
        <v>1009</v>
      </c>
      <c r="G153" s="269"/>
      <c r="H153" s="314" t="s">
        <v>1048</v>
      </c>
      <c r="I153" s="314" t="s">
        <v>1019</v>
      </c>
      <c r="J153" s="314"/>
      <c r="K153" s="310"/>
    </row>
    <row r="154" spans="2:11" ht="15" customHeight="1" x14ac:dyDescent="0.3">
      <c r="B154" s="289"/>
      <c r="C154" s="314" t="s">
        <v>1028</v>
      </c>
      <c r="D154" s="269"/>
      <c r="E154" s="269"/>
      <c r="F154" s="315" t="s">
        <v>1015</v>
      </c>
      <c r="G154" s="269"/>
      <c r="H154" s="314" t="s">
        <v>1048</v>
      </c>
      <c r="I154" s="314" t="s">
        <v>1011</v>
      </c>
      <c r="J154" s="314">
        <v>50</v>
      </c>
      <c r="K154" s="310"/>
    </row>
    <row r="155" spans="2:11" ht="15" customHeight="1" x14ac:dyDescent="0.3">
      <c r="B155" s="289"/>
      <c r="C155" s="314" t="s">
        <v>1036</v>
      </c>
      <c r="D155" s="269"/>
      <c r="E155" s="269"/>
      <c r="F155" s="315" t="s">
        <v>1015</v>
      </c>
      <c r="G155" s="269"/>
      <c r="H155" s="314" t="s">
        <v>1048</v>
      </c>
      <c r="I155" s="314" t="s">
        <v>1011</v>
      </c>
      <c r="J155" s="314">
        <v>50</v>
      </c>
      <c r="K155" s="310"/>
    </row>
    <row r="156" spans="2:11" ht="15" customHeight="1" x14ac:dyDescent="0.3">
      <c r="B156" s="289"/>
      <c r="C156" s="314" t="s">
        <v>1034</v>
      </c>
      <c r="D156" s="269"/>
      <c r="E156" s="269"/>
      <c r="F156" s="315" t="s">
        <v>1015</v>
      </c>
      <c r="G156" s="269"/>
      <c r="H156" s="314" t="s">
        <v>1048</v>
      </c>
      <c r="I156" s="314" t="s">
        <v>1011</v>
      </c>
      <c r="J156" s="314">
        <v>50</v>
      </c>
      <c r="K156" s="310"/>
    </row>
    <row r="157" spans="2:11" ht="15" customHeight="1" x14ac:dyDescent="0.3">
      <c r="B157" s="289"/>
      <c r="C157" s="314" t="s">
        <v>96</v>
      </c>
      <c r="D157" s="269"/>
      <c r="E157" s="269"/>
      <c r="F157" s="315" t="s">
        <v>1009</v>
      </c>
      <c r="G157" s="269"/>
      <c r="H157" s="314" t="s">
        <v>1070</v>
      </c>
      <c r="I157" s="314" t="s">
        <v>1011</v>
      </c>
      <c r="J157" s="314" t="s">
        <v>1071</v>
      </c>
      <c r="K157" s="310"/>
    </row>
    <row r="158" spans="2:11" ht="15" customHeight="1" x14ac:dyDescent="0.3">
      <c r="B158" s="289"/>
      <c r="C158" s="314" t="s">
        <v>1072</v>
      </c>
      <c r="D158" s="269"/>
      <c r="E158" s="269"/>
      <c r="F158" s="315" t="s">
        <v>1009</v>
      </c>
      <c r="G158" s="269"/>
      <c r="H158" s="314" t="s">
        <v>1073</v>
      </c>
      <c r="I158" s="314" t="s">
        <v>1043</v>
      </c>
      <c r="J158" s="314"/>
      <c r="K158" s="310"/>
    </row>
    <row r="159" spans="2:11" ht="15" customHeight="1" x14ac:dyDescent="0.3">
      <c r="B159" s="316"/>
      <c r="C159" s="298"/>
      <c r="D159" s="298"/>
      <c r="E159" s="298"/>
      <c r="F159" s="298"/>
      <c r="G159" s="298"/>
      <c r="H159" s="298"/>
      <c r="I159" s="298"/>
      <c r="J159" s="298"/>
      <c r="K159" s="317"/>
    </row>
    <row r="160" spans="2:11" ht="18.75" customHeight="1" x14ac:dyDescent="0.3">
      <c r="B160" s="265"/>
      <c r="C160" s="269"/>
      <c r="D160" s="269"/>
      <c r="E160" s="269"/>
      <c r="F160" s="288"/>
      <c r="G160" s="269"/>
      <c r="H160" s="269"/>
      <c r="I160" s="269"/>
      <c r="J160" s="269"/>
      <c r="K160" s="265"/>
    </row>
    <row r="161" spans="2:11" ht="18.75" customHeight="1" x14ac:dyDescent="0.3">
      <c r="B161" s="275"/>
      <c r="C161" s="275"/>
      <c r="D161" s="275"/>
      <c r="E161" s="275"/>
      <c r="F161" s="275"/>
      <c r="G161" s="275"/>
      <c r="H161" s="275"/>
      <c r="I161" s="275"/>
      <c r="J161" s="275"/>
      <c r="K161" s="275"/>
    </row>
    <row r="162" spans="2:11" ht="7.5" customHeight="1" x14ac:dyDescent="0.3">
      <c r="B162" s="257"/>
      <c r="C162" s="258"/>
      <c r="D162" s="258"/>
      <c r="E162" s="258"/>
      <c r="F162" s="258"/>
      <c r="G162" s="258"/>
      <c r="H162" s="258"/>
      <c r="I162" s="258"/>
      <c r="J162" s="258"/>
      <c r="K162" s="259"/>
    </row>
    <row r="163" spans="2:11" ht="45" customHeight="1" x14ac:dyDescent="0.3">
      <c r="B163" s="260"/>
      <c r="C163" s="382" t="s">
        <v>1074</v>
      </c>
      <c r="D163" s="382"/>
      <c r="E163" s="382"/>
      <c r="F163" s="382"/>
      <c r="G163" s="382"/>
      <c r="H163" s="382"/>
      <c r="I163" s="382"/>
      <c r="J163" s="382"/>
      <c r="K163" s="261"/>
    </row>
    <row r="164" spans="2:11" ht="17.25" customHeight="1" x14ac:dyDescent="0.3">
      <c r="B164" s="260"/>
      <c r="C164" s="281" t="s">
        <v>1003</v>
      </c>
      <c r="D164" s="281"/>
      <c r="E164" s="281"/>
      <c r="F164" s="281" t="s">
        <v>1004</v>
      </c>
      <c r="G164" s="318"/>
      <c r="H164" s="319" t="s">
        <v>117</v>
      </c>
      <c r="I164" s="319" t="s">
        <v>58</v>
      </c>
      <c r="J164" s="281" t="s">
        <v>1005</v>
      </c>
      <c r="K164" s="261"/>
    </row>
    <row r="165" spans="2:11" ht="17.25" customHeight="1" x14ac:dyDescent="0.3">
      <c r="B165" s="262"/>
      <c r="C165" s="283" t="s">
        <v>1006</v>
      </c>
      <c r="D165" s="283"/>
      <c r="E165" s="283"/>
      <c r="F165" s="284" t="s">
        <v>1007</v>
      </c>
      <c r="G165" s="320"/>
      <c r="H165" s="321"/>
      <c r="I165" s="321"/>
      <c r="J165" s="283" t="s">
        <v>1008</v>
      </c>
      <c r="K165" s="263"/>
    </row>
    <row r="166" spans="2:11" ht="5.25" customHeight="1" x14ac:dyDescent="0.3">
      <c r="B166" s="289"/>
      <c r="C166" s="286"/>
      <c r="D166" s="286"/>
      <c r="E166" s="286"/>
      <c r="F166" s="286"/>
      <c r="G166" s="287"/>
      <c r="H166" s="286"/>
      <c r="I166" s="286"/>
      <c r="J166" s="286"/>
      <c r="K166" s="310"/>
    </row>
    <row r="167" spans="2:11" ht="15" customHeight="1" x14ac:dyDescent="0.3">
      <c r="B167" s="289"/>
      <c r="C167" s="269" t="s">
        <v>1012</v>
      </c>
      <c r="D167" s="269"/>
      <c r="E167" s="269"/>
      <c r="F167" s="288" t="s">
        <v>1009</v>
      </c>
      <c r="G167" s="269"/>
      <c r="H167" s="269" t="s">
        <v>1048</v>
      </c>
      <c r="I167" s="269" t="s">
        <v>1011</v>
      </c>
      <c r="J167" s="269">
        <v>120</v>
      </c>
      <c r="K167" s="310"/>
    </row>
    <row r="168" spans="2:11" ht="15" customHeight="1" x14ac:dyDescent="0.3">
      <c r="B168" s="289"/>
      <c r="C168" s="269" t="s">
        <v>1057</v>
      </c>
      <c r="D168" s="269"/>
      <c r="E168" s="269"/>
      <c r="F168" s="288" t="s">
        <v>1009</v>
      </c>
      <c r="G168" s="269"/>
      <c r="H168" s="269" t="s">
        <v>1058</v>
      </c>
      <c r="I168" s="269" t="s">
        <v>1011</v>
      </c>
      <c r="J168" s="269" t="s">
        <v>1059</v>
      </c>
      <c r="K168" s="310"/>
    </row>
    <row r="169" spans="2:11" ht="15" customHeight="1" x14ac:dyDescent="0.3">
      <c r="B169" s="289"/>
      <c r="C169" s="269" t="s">
        <v>958</v>
      </c>
      <c r="D169" s="269"/>
      <c r="E169" s="269"/>
      <c r="F169" s="288" t="s">
        <v>1009</v>
      </c>
      <c r="G169" s="269"/>
      <c r="H169" s="269" t="s">
        <v>1075</v>
      </c>
      <c r="I169" s="269" t="s">
        <v>1011</v>
      </c>
      <c r="J169" s="269" t="s">
        <v>1059</v>
      </c>
      <c r="K169" s="310"/>
    </row>
    <row r="170" spans="2:11" ht="15" customHeight="1" x14ac:dyDescent="0.3">
      <c r="B170" s="289"/>
      <c r="C170" s="269" t="s">
        <v>1014</v>
      </c>
      <c r="D170" s="269"/>
      <c r="E170" s="269"/>
      <c r="F170" s="288" t="s">
        <v>1015</v>
      </c>
      <c r="G170" s="269"/>
      <c r="H170" s="269" t="s">
        <v>1075</v>
      </c>
      <c r="I170" s="269" t="s">
        <v>1011</v>
      </c>
      <c r="J170" s="269">
        <v>50</v>
      </c>
      <c r="K170" s="310"/>
    </row>
    <row r="171" spans="2:11" ht="15" customHeight="1" x14ac:dyDescent="0.3">
      <c r="B171" s="289"/>
      <c r="C171" s="269" t="s">
        <v>1017</v>
      </c>
      <c r="D171" s="269"/>
      <c r="E171" s="269"/>
      <c r="F171" s="288" t="s">
        <v>1009</v>
      </c>
      <c r="G171" s="269"/>
      <c r="H171" s="269" t="s">
        <v>1075</v>
      </c>
      <c r="I171" s="269" t="s">
        <v>1019</v>
      </c>
      <c r="J171" s="269"/>
      <c r="K171" s="310"/>
    </row>
    <row r="172" spans="2:11" ht="15" customHeight="1" x14ac:dyDescent="0.3">
      <c r="B172" s="289"/>
      <c r="C172" s="269" t="s">
        <v>1028</v>
      </c>
      <c r="D172" s="269"/>
      <c r="E172" s="269"/>
      <c r="F172" s="288" t="s">
        <v>1015</v>
      </c>
      <c r="G172" s="269"/>
      <c r="H172" s="269" t="s">
        <v>1075</v>
      </c>
      <c r="I172" s="269" t="s">
        <v>1011</v>
      </c>
      <c r="J172" s="269">
        <v>50</v>
      </c>
      <c r="K172" s="310"/>
    </row>
    <row r="173" spans="2:11" ht="15" customHeight="1" x14ac:dyDescent="0.3">
      <c r="B173" s="289"/>
      <c r="C173" s="269" t="s">
        <v>1036</v>
      </c>
      <c r="D173" s="269"/>
      <c r="E173" s="269"/>
      <c r="F173" s="288" t="s">
        <v>1015</v>
      </c>
      <c r="G173" s="269"/>
      <c r="H173" s="269" t="s">
        <v>1075</v>
      </c>
      <c r="I173" s="269" t="s">
        <v>1011</v>
      </c>
      <c r="J173" s="269">
        <v>50</v>
      </c>
      <c r="K173" s="310"/>
    </row>
    <row r="174" spans="2:11" ht="15" customHeight="1" x14ac:dyDescent="0.3">
      <c r="B174" s="289"/>
      <c r="C174" s="269" t="s">
        <v>1034</v>
      </c>
      <c r="D174" s="269"/>
      <c r="E174" s="269"/>
      <c r="F174" s="288" t="s">
        <v>1015</v>
      </c>
      <c r="G174" s="269"/>
      <c r="H174" s="269" t="s">
        <v>1075</v>
      </c>
      <c r="I174" s="269" t="s">
        <v>1011</v>
      </c>
      <c r="J174" s="269">
        <v>50</v>
      </c>
      <c r="K174" s="310"/>
    </row>
    <row r="175" spans="2:11" ht="15" customHeight="1" x14ac:dyDescent="0.3">
      <c r="B175" s="289"/>
      <c r="C175" s="269" t="s">
        <v>116</v>
      </c>
      <c r="D175" s="269"/>
      <c r="E175" s="269"/>
      <c r="F175" s="288" t="s">
        <v>1009</v>
      </c>
      <c r="G175" s="269"/>
      <c r="H175" s="269" t="s">
        <v>1076</v>
      </c>
      <c r="I175" s="269" t="s">
        <v>1077</v>
      </c>
      <c r="J175" s="269"/>
      <c r="K175" s="310"/>
    </row>
    <row r="176" spans="2:11" ht="15" customHeight="1" x14ac:dyDescent="0.3">
      <c r="B176" s="289"/>
      <c r="C176" s="269" t="s">
        <v>58</v>
      </c>
      <c r="D176" s="269"/>
      <c r="E176" s="269"/>
      <c r="F176" s="288" t="s">
        <v>1009</v>
      </c>
      <c r="G176" s="269"/>
      <c r="H176" s="269" t="s">
        <v>1078</v>
      </c>
      <c r="I176" s="269" t="s">
        <v>1079</v>
      </c>
      <c r="J176" s="269">
        <v>1</v>
      </c>
      <c r="K176" s="310"/>
    </row>
    <row r="177" spans="2:11" ht="15" customHeight="1" x14ac:dyDescent="0.3">
      <c r="B177" s="289"/>
      <c r="C177" s="269" t="s">
        <v>54</v>
      </c>
      <c r="D177" s="269"/>
      <c r="E177" s="269"/>
      <c r="F177" s="288" t="s">
        <v>1009</v>
      </c>
      <c r="G177" s="269"/>
      <c r="H177" s="269" t="s">
        <v>1080</v>
      </c>
      <c r="I177" s="269" t="s">
        <v>1011</v>
      </c>
      <c r="J177" s="269">
        <v>20</v>
      </c>
      <c r="K177" s="310"/>
    </row>
    <row r="178" spans="2:11" ht="15" customHeight="1" x14ac:dyDescent="0.3">
      <c r="B178" s="289"/>
      <c r="C178" s="269" t="s">
        <v>117</v>
      </c>
      <c r="D178" s="269"/>
      <c r="E178" s="269"/>
      <c r="F178" s="288" t="s">
        <v>1009</v>
      </c>
      <c r="G178" s="269"/>
      <c r="H178" s="269" t="s">
        <v>1081</v>
      </c>
      <c r="I178" s="269" t="s">
        <v>1011</v>
      </c>
      <c r="J178" s="269">
        <v>255</v>
      </c>
      <c r="K178" s="310"/>
    </row>
    <row r="179" spans="2:11" ht="15" customHeight="1" x14ac:dyDescent="0.3">
      <c r="B179" s="289"/>
      <c r="C179" s="269" t="s">
        <v>118</v>
      </c>
      <c r="D179" s="269"/>
      <c r="E179" s="269"/>
      <c r="F179" s="288" t="s">
        <v>1009</v>
      </c>
      <c r="G179" s="269"/>
      <c r="H179" s="269" t="s">
        <v>974</v>
      </c>
      <c r="I179" s="269" t="s">
        <v>1011</v>
      </c>
      <c r="J179" s="269">
        <v>10</v>
      </c>
      <c r="K179" s="310"/>
    </row>
    <row r="180" spans="2:11" ht="15" customHeight="1" x14ac:dyDescent="0.3">
      <c r="B180" s="289"/>
      <c r="C180" s="269" t="s">
        <v>119</v>
      </c>
      <c r="D180" s="269"/>
      <c r="E180" s="269"/>
      <c r="F180" s="288" t="s">
        <v>1009</v>
      </c>
      <c r="G180" s="269"/>
      <c r="H180" s="269" t="s">
        <v>1082</v>
      </c>
      <c r="I180" s="269" t="s">
        <v>1043</v>
      </c>
      <c r="J180" s="269"/>
      <c r="K180" s="310"/>
    </row>
    <row r="181" spans="2:11" ht="15" customHeight="1" x14ac:dyDescent="0.3">
      <c r="B181" s="289"/>
      <c r="C181" s="269" t="s">
        <v>1083</v>
      </c>
      <c r="D181" s="269"/>
      <c r="E181" s="269"/>
      <c r="F181" s="288" t="s">
        <v>1009</v>
      </c>
      <c r="G181" s="269"/>
      <c r="H181" s="269" t="s">
        <v>1084</v>
      </c>
      <c r="I181" s="269" t="s">
        <v>1043</v>
      </c>
      <c r="J181" s="269"/>
      <c r="K181" s="310"/>
    </row>
    <row r="182" spans="2:11" ht="15" customHeight="1" x14ac:dyDescent="0.3">
      <c r="B182" s="289"/>
      <c r="C182" s="269" t="s">
        <v>1072</v>
      </c>
      <c r="D182" s="269"/>
      <c r="E182" s="269"/>
      <c r="F182" s="288" t="s">
        <v>1009</v>
      </c>
      <c r="G182" s="269"/>
      <c r="H182" s="269" t="s">
        <v>1085</v>
      </c>
      <c r="I182" s="269" t="s">
        <v>1043</v>
      </c>
      <c r="J182" s="269"/>
      <c r="K182" s="310"/>
    </row>
    <row r="183" spans="2:11" ht="15" customHeight="1" x14ac:dyDescent="0.3">
      <c r="B183" s="289"/>
      <c r="C183" s="269" t="s">
        <v>121</v>
      </c>
      <c r="D183" s="269"/>
      <c r="E183" s="269"/>
      <c r="F183" s="288" t="s">
        <v>1015</v>
      </c>
      <c r="G183" s="269"/>
      <c r="H183" s="269" t="s">
        <v>1086</v>
      </c>
      <c r="I183" s="269" t="s">
        <v>1011</v>
      </c>
      <c r="J183" s="269">
        <v>50</v>
      </c>
      <c r="K183" s="310"/>
    </row>
    <row r="184" spans="2:11" ht="15" customHeight="1" x14ac:dyDescent="0.3">
      <c r="B184" s="289"/>
      <c r="C184" s="269" t="s">
        <v>1087</v>
      </c>
      <c r="D184" s="269"/>
      <c r="E184" s="269"/>
      <c r="F184" s="288" t="s">
        <v>1015</v>
      </c>
      <c r="G184" s="269"/>
      <c r="H184" s="269" t="s">
        <v>1088</v>
      </c>
      <c r="I184" s="269" t="s">
        <v>1089</v>
      </c>
      <c r="J184" s="269"/>
      <c r="K184" s="310"/>
    </row>
    <row r="185" spans="2:11" ht="15" customHeight="1" x14ac:dyDescent="0.3">
      <c r="B185" s="289"/>
      <c r="C185" s="269" t="s">
        <v>1090</v>
      </c>
      <c r="D185" s="269"/>
      <c r="E185" s="269"/>
      <c r="F185" s="288" t="s">
        <v>1015</v>
      </c>
      <c r="G185" s="269"/>
      <c r="H185" s="269" t="s">
        <v>1091</v>
      </c>
      <c r="I185" s="269" t="s">
        <v>1089</v>
      </c>
      <c r="J185" s="269"/>
      <c r="K185" s="310"/>
    </row>
    <row r="186" spans="2:11" ht="15" customHeight="1" x14ac:dyDescent="0.3">
      <c r="B186" s="289"/>
      <c r="C186" s="269" t="s">
        <v>1092</v>
      </c>
      <c r="D186" s="269"/>
      <c r="E186" s="269"/>
      <c r="F186" s="288" t="s">
        <v>1015</v>
      </c>
      <c r="G186" s="269"/>
      <c r="H186" s="269" t="s">
        <v>1093</v>
      </c>
      <c r="I186" s="269" t="s">
        <v>1089</v>
      </c>
      <c r="J186" s="269"/>
      <c r="K186" s="310"/>
    </row>
    <row r="187" spans="2:11" ht="15" customHeight="1" x14ac:dyDescent="0.3">
      <c r="B187" s="289"/>
      <c r="C187" s="322" t="s">
        <v>1094</v>
      </c>
      <c r="D187" s="269"/>
      <c r="E187" s="269"/>
      <c r="F187" s="288" t="s">
        <v>1015</v>
      </c>
      <c r="G187" s="269"/>
      <c r="H187" s="269" t="s">
        <v>1095</v>
      </c>
      <c r="I187" s="269" t="s">
        <v>1096</v>
      </c>
      <c r="J187" s="323" t="s">
        <v>1097</v>
      </c>
      <c r="K187" s="310"/>
    </row>
    <row r="188" spans="2:11" ht="15" customHeight="1" x14ac:dyDescent="0.3">
      <c r="B188" s="289"/>
      <c r="C188" s="274" t="s">
        <v>43</v>
      </c>
      <c r="D188" s="269"/>
      <c r="E188" s="269"/>
      <c r="F188" s="288" t="s">
        <v>1009</v>
      </c>
      <c r="G188" s="269"/>
      <c r="H188" s="265" t="s">
        <v>1098</v>
      </c>
      <c r="I188" s="269" t="s">
        <v>1099</v>
      </c>
      <c r="J188" s="269"/>
      <c r="K188" s="310"/>
    </row>
    <row r="189" spans="2:11" ht="15" customHeight="1" x14ac:dyDescent="0.3">
      <c r="B189" s="289"/>
      <c r="C189" s="274" t="s">
        <v>1100</v>
      </c>
      <c r="D189" s="269"/>
      <c r="E189" s="269"/>
      <c r="F189" s="288" t="s">
        <v>1009</v>
      </c>
      <c r="G189" s="269"/>
      <c r="H189" s="269" t="s">
        <v>1101</v>
      </c>
      <c r="I189" s="269" t="s">
        <v>1043</v>
      </c>
      <c r="J189" s="269"/>
      <c r="K189" s="310"/>
    </row>
    <row r="190" spans="2:11" ht="15" customHeight="1" x14ac:dyDescent="0.3">
      <c r="B190" s="289"/>
      <c r="C190" s="274" t="s">
        <v>1102</v>
      </c>
      <c r="D190" s="269"/>
      <c r="E190" s="269"/>
      <c r="F190" s="288" t="s">
        <v>1009</v>
      </c>
      <c r="G190" s="269"/>
      <c r="H190" s="269" t="s">
        <v>1103</v>
      </c>
      <c r="I190" s="269" t="s">
        <v>1043</v>
      </c>
      <c r="J190" s="269"/>
      <c r="K190" s="310"/>
    </row>
    <row r="191" spans="2:11" ht="15" customHeight="1" x14ac:dyDescent="0.3">
      <c r="B191" s="289"/>
      <c r="C191" s="274" t="s">
        <v>1104</v>
      </c>
      <c r="D191" s="269"/>
      <c r="E191" s="269"/>
      <c r="F191" s="288" t="s">
        <v>1015</v>
      </c>
      <c r="G191" s="269"/>
      <c r="H191" s="269" t="s">
        <v>1105</v>
      </c>
      <c r="I191" s="269" t="s">
        <v>1043</v>
      </c>
      <c r="J191" s="269"/>
      <c r="K191" s="310"/>
    </row>
    <row r="192" spans="2:11" ht="15" customHeight="1" x14ac:dyDescent="0.3">
      <c r="B192" s="316"/>
      <c r="C192" s="324"/>
      <c r="D192" s="298"/>
      <c r="E192" s="298"/>
      <c r="F192" s="298"/>
      <c r="G192" s="298"/>
      <c r="H192" s="298"/>
      <c r="I192" s="298"/>
      <c r="J192" s="298"/>
      <c r="K192" s="317"/>
    </row>
    <row r="193" spans="2:11" ht="18.75" customHeight="1" x14ac:dyDescent="0.3">
      <c r="B193" s="265"/>
      <c r="C193" s="269"/>
      <c r="D193" s="269"/>
      <c r="E193" s="269"/>
      <c r="F193" s="288"/>
      <c r="G193" s="269"/>
      <c r="H193" s="269"/>
      <c r="I193" s="269"/>
      <c r="J193" s="269"/>
      <c r="K193" s="265"/>
    </row>
    <row r="194" spans="2:11" ht="18.75" customHeight="1" x14ac:dyDescent="0.3">
      <c r="B194" s="265"/>
      <c r="C194" s="269"/>
      <c r="D194" s="269"/>
      <c r="E194" s="269"/>
      <c r="F194" s="288"/>
      <c r="G194" s="269"/>
      <c r="H194" s="269"/>
      <c r="I194" s="269"/>
      <c r="J194" s="269"/>
      <c r="K194" s="265"/>
    </row>
    <row r="195" spans="2:11" ht="18.75" customHeight="1" x14ac:dyDescent="0.3">
      <c r="B195" s="275"/>
      <c r="C195" s="275"/>
      <c r="D195" s="275"/>
      <c r="E195" s="275"/>
      <c r="F195" s="275"/>
      <c r="G195" s="275"/>
      <c r="H195" s="275"/>
      <c r="I195" s="275"/>
      <c r="J195" s="275"/>
      <c r="K195" s="275"/>
    </row>
    <row r="196" spans="2:11" x14ac:dyDescent="0.3">
      <c r="B196" s="257"/>
      <c r="C196" s="258"/>
      <c r="D196" s="258"/>
      <c r="E196" s="258"/>
      <c r="F196" s="258"/>
      <c r="G196" s="258"/>
      <c r="H196" s="258"/>
      <c r="I196" s="258"/>
      <c r="J196" s="258"/>
      <c r="K196" s="259"/>
    </row>
    <row r="197" spans="2:11" ht="22.2" x14ac:dyDescent="0.3">
      <c r="B197" s="260"/>
      <c r="C197" s="382" t="s">
        <v>1106</v>
      </c>
      <c r="D197" s="382"/>
      <c r="E197" s="382"/>
      <c r="F197" s="382"/>
      <c r="G197" s="382"/>
      <c r="H197" s="382"/>
      <c r="I197" s="382"/>
      <c r="J197" s="382"/>
      <c r="K197" s="261"/>
    </row>
    <row r="198" spans="2:11" ht="25.5" customHeight="1" x14ac:dyDescent="0.3">
      <c r="B198" s="260"/>
      <c r="C198" s="325" t="s">
        <v>1107</v>
      </c>
      <c r="D198" s="325"/>
      <c r="E198" s="325"/>
      <c r="F198" s="325" t="s">
        <v>1108</v>
      </c>
      <c r="G198" s="326"/>
      <c r="H198" s="386" t="s">
        <v>1109</v>
      </c>
      <c r="I198" s="386"/>
      <c r="J198" s="386"/>
      <c r="K198" s="261"/>
    </row>
    <row r="199" spans="2:11" ht="5.25" customHeight="1" x14ac:dyDescent="0.3">
      <c r="B199" s="289"/>
      <c r="C199" s="286"/>
      <c r="D199" s="286"/>
      <c r="E199" s="286"/>
      <c r="F199" s="286"/>
      <c r="G199" s="269"/>
      <c r="H199" s="286"/>
      <c r="I199" s="286"/>
      <c r="J199" s="286"/>
      <c r="K199" s="310"/>
    </row>
    <row r="200" spans="2:11" ht="15" customHeight="1" x14ac:dyDescent="0.3">
      <c r="B200" s="289"/>
      <c r="C200" s="269" t="s">
        <v>1099</v>
      </c>
      <c r="D200" s="269"/>
      <c r="E200" s="269"/>
      <c r="F200" s="288" t="s">
        <v>44</v>
      </c>
      <c r="G200" s="269"/>
      <c r="H200" s="387" t="s">
        <v>1110</v>
      </c>
      <c r="I200" s="387"/>
      <c r="J200" s="387"/>
      <c r="K200" s="310"/>
    </row>
    <row r="201" spans="2:11" ht="15" customHeight="1" x14ac:dyDescent="0.3">
      <c r="B201" s="289"/>
      <c r="C201" s="295"/>
      <c r="D201" s="269"/>
      <c r="E201" s="269"/>
      <c r="F201" s="288" t="s">
        <v>45</v>
      </c>
      <c r="G201" s="269"/>
      <c r="H201" s="387" t="s">
        <v>1111</v>
      </c>
      <c r="I201" s="387"/>
      <c r="J201" s="387"/>
      <c r="K201" s="310"/>
    </row>
    <row r="202" spans="2:11" ht="15" customHeight="1" x14ac:dyDescent="0.3">
      <c r="B202" s="289"/>
      <c r="C202" s="295"/>
      <c r="D202" s="269"/>
      <c r="E202" s="269"/>
      <c r="F202" s="288" t="s">
        <v>48</v>
      </c>
      <c r="G202" s="269"/>
      <c r="H202" s="387" t="s">
        <v>1112</v>
      </c>
      <c r="I202" s="387"/>
      <c r="J202" s="387"/>
      <c r="K202" s="310"/>
    </row>
    <row r="203" spans="2:11" ht="15" customHeight="1" x14ac:dyDescent="0.3">
      <c r="B203" s="289"/>
      <c r="C203" s="269"/>
      <c r="D203" s="269"/>
      <c r="E203" s="269"/>
      <c r="F203" s="288" t="s">
        <v>46</v>
      </c>
      <c r="G203" s="269"/>
      <c r="H203" s="387" t="s">
        <v>1113</v>
      </c>
      <c r="I203" s="387"/>
      <c r="J203" s="387"/>
      <c r="K203" s="310"/>
    </row>
    <row r="204" spans="2:11" ht="15" customHeight="1" x14ac:dyDescent="0.3">
      <c r="B204" s="289"/>
      <c r="C204" s="269"/>
      <c r="D204" s="269"/>
      <c r="E204" s="269"/>
      <c r="F204" s="288" t="s">
        <v>47</v>
      </c>
      <c r="G204" s="269"/>
      <c r="H204" s="387" t="s">
        <v>1114</v>
      </c>
      <c r="I204" s="387"/>
      <c r="J204" s="387"/>
      <c r="K204" s="310"/>
    </row>
    <row r="205" spans="2:11" ht="15" customHeight="1" x14ac:dyDescent="0.3">
      <c r="B205" s="289"/>
      <c r="C205" s="269"/>
      <c r="D205" s="269"/>
      <c r="E205" s="269"/>
      <c r="F205" s="288"/>
      <c r="G205" s="269"/>
      <c r="H205" s="269"/>
      <c r="I205" s="269"/>
      <c r="J205" s="269"/>
      <c r="K205" s="310"/>
    </row>
    <row r="206" spans="2:11" ht="15" customHeight="1" x14ac:dyDescent="0.3">
      <c r="B206" s="289"/>
      <c r="C206" s="269" t="s">
        <v>1055</v>
      </c>
      <c r="D206" s="269"/>
      <c r="E206" s="269"/>
      <c r="F206" s="288" t="s">
        <v>80</v>
      </c>
      <c r="G206" s="269"/>
      <c r="H206" s="387" t="s">
        <v>1115</v>
      </c>
      <c r="I206" s="387"/>
      <c r="J206" s="387"/>
      <c r="K206" s="310"/>
    </row>
    <row r="207" spans="2:11" ht="15" customHeight="1" x14ac:dyDescent="0.3">
      <c r="B207" s="289"/>
      <c r="C207" s="295"/>
      <c r="D207" s="269"/>
      <c r="E207" s="269"/>
      <c r="F207" s="288" t="s">
        <v>953</v>
      </c>
      <c r="G207" s="269"/>
      <c r="H207" s="387" t="s">
        <v>954</v>
      </c>
      <c r="I207" s="387"/>
      <c r="J207" s="387"/>
      <c r="K207" s="310"/>
    </row>
    <row r="208" spans="2:11" ht="15" customHeight="1" x14ac:dyDescent="0.3">
      <c r="B208" s="289"/>
      <c r="C208" s="269"/>
      <c r="D208" s="269"/>
      <c r="E208" s="269"/>
      <c r="F208" s="288" t="s">
        <v>951</v>
      </c>
      <c r="G208" s="269"/>
      <c r="H208" s="387" t="s">
        <v>1116</v>
      </c>
      <c r="I208" s="387"/>
      <c r="J208" s="387"/>
      <c r="K208" s="310"/>
    </row>
    <row r="209" spans="2:11" ht="15" customHeight="1" x14ac:dyDescent="0.3">
      <c r="B209" s="327"/>
      <c r="C209" s="295"/>
      <c r="D209" s="295"/>
      <c r="E209" s="295"/>
      <c r="F209" s="288" t="s">
        <v>84</v>
      </c>
      <c r="G209" s="274"/>
      <c r="H209" s="388" t="s">
        <v>955</v>
      </c>
      <c r="I209" s="388"/>
      <c r="J209" s="388"/>
      <c r="K209" s="328"/>
    </row>
    <row r="210" spans="2:11" ht="15" customHeight="1" x14ac:dyDescent="0.3">
      <c r="B210" s="327"/>
      <c r="C210" s="295"/>
      <c r="D210" s="295"/>
      <c r="E210" s="295"/>
      <c r="F210" s="288" t="s">
        <v>956</v>
      </c>
      <c r="G210" s="274"/>
      <c r="H210" s="388" t="s">
        <v>937</v>
      </c>
      <c r="I210" s="388"/>
      <c r="J210" s="388"/>
      <c r="K210" s="328"/>
    </row>
    <row r="211" spans="2:11" ht="15" customHeight="1" x14ac:dyDescent="0.3">
      <c r="B211" s="327"/>
      <c r="C211" s="295"/>
      <c r="D211" s="295"/>
      <c r="E211" s="295"/>
      <c r="F211" s="329"/>
      <c r="G211" s="274"/>
      <c r="H211" s="330"/>
      <c r="I211" s="330"/>
      <c r="J211" s="330"/>
      <c r="K211" s="328"/>
    </row>
    <row r="212" spans="2:11" ht="15" customHeight="1" x14ac:dyDescent="0.3">
      <c r="B212" s="327"/>
      <c r="C212" s="269" t="s">
        <v>1079</v>
      </c>
      <c r="D212" s="295"/>
      <c r="E212" s="295"/>
      <c r="F212" s="288">
        <v>1</v>
      </c>
      <c r="G212" s="274"/>
      <c r="H212" s="388" t="s">
        <v>1117</v>
      </c>
      <c r="I212" s="388"/>
      <c r="J212" s="388"/>
      <c r="K212" s="328"/>
    </row>
    <row r="213" spans="2:11" ht="15" customHeight="1" x14ac:dyDescent="0.3">
      <c r="B213" s="327"/>
      <c r="C213" s="295"/>
      <c r="D213" s="295"/>
      <c r="E213" s="295"/>
      <c r="F213" s="288">
        <v>2</v>
      </c>
      <c r="G213" s="274"/>
      <c r="H213" s="388" t="s">
        <v>1118</v>
      </c>
      <c r="I213" s="388"/>
      <c r="J213" s="388"/>
      <c r="K213" s="328"/>
    </row>
    <row r="214" spans="2:11" ht="15" customHeight="1" x14ac:dyDescent="0.3">
      <c r="B214" s="327"/>
      <c r="C214" s="295"/>
      <c r="D214" s="295"/>
      <c r="E214" s="295"/>
      <c r="F214" s="288">
        <v>3</v>
      </c>
      <c r="G214" s="274"/>
      <c r="H214" s="388" t="s">
        <v>1119</v>
      </c>
      <c r="I214" s="388"/>
      <c r="J214" s="388"/>
      <c r="K214" s="328"/>
    </row>
    <row r="215" spans="2:11" ht="15" customHeight="1" x14ac:dyDescent="0.3">
      <c r="B215" s="327"/>
      <c r="C215" s="295"/>
      <c r="D215" s="295"/>
      <c r="E215" s="295"/>
      <c r="F215" s="288">
        <v>4</v>
      </c>
      <c r="G215" s="274"/>
      <c r="H215" s="388" t="s">
        <v>1120</v>
      </c>
      <c r="I215" s="388"/>
      <c r="J215" s="388"/>
      <c r="K215" s="328"/>
    </row>
    <row r="216" spans="2:11" ht="12.75" customHeight="1" x14ac:dyDescent="0.3">
      <c r="B216" s="331"/>
      <c r="C216" s="332"/>
      <c r="D216" s="332"/>
      <c r="E216" s="332"/>
      <c r="F216" s="332"/>
      <c r="G216" s="332"/>
      <c r="H216" s="332"/>
      <c r="I216" s="332"/>
      <c r="J216" s="332"/>
      <c r="K216" s="333"/>
    </row>
  </sheetData>
  <sheetProtection formatCells="0" formatColumns="0" formatRows="0" insertColumns="0" insertRows="0" insertHyperlinks="0" deleteColumns="0" deleteRows="0" sort="0" autoFilter="0" pivotTables="0"/>
  <mergeCells count="77">
    <mergeCell ref="H215:J215"/>
    <mergeCell ref="H208:J208"/>
    <mergeCell ref="H203:J203"/>
    <mergeCell ref="H201:J201"/>
    <mergeCell ref="H212:J212"/>
    <mergeCell ref="H214:J214"/>
    <mergeCell ref="H213:J213"/>
    <mergeCell ref="H210:J210"/>
    <mergeCell ref="H209:J209"/>
    <mergeCell ref="H207:J207"/>
    <mergeCell ref="H198:J198"/>
    <mergeCell ref="C197:J197"/>
    <mergeCell ref="H206:J206"/>
    <mergeCell ref="H204:J204"/>
    <mergeCell ref="H202:J202"/>
    <mergeCell ref="H200:J200"/>
    <mergeCell ref="C163:J163"/>
    <mergeCell ref="C120:J120"/>
    <mergeCell ref="C145:J145"/>
    <mergeCell ref="C100:J100"/>
    <mergeCell ref="C73:J73"/>
    <mergeCell ref="D68:J68"/>
    <mergeCell ref="D66:J66"/>
    <mergeCell ref="D65:J65"/>
    <mergeCell ref="D67:J67"/>
    <mergeCell ref="D64:J64"/>
    <mergeCell ref="D59:J59"/>
    <mergeCell ref="D60:J60"/>
    <mergeCell ref="D63:J63"/>
    <mergeCell ref="D61:J61"/>
    <mergeCell ref="D58:J58"/>
    <mergeCell ref="D57:J57"/>
    <mergeCell ref="D56:J56"/>
    <mergeCell ref="D45:J45"/>
    <mergeCell ref="C50:J50"/>
    <mergeCell ref="C52:J52"/>
    <mergeCell ref="C53:J53"/>
    <mergeCell ref="C55:J55"/>
    <mergeCell ref="D49:J49"/>
    <mergeCell ref="E48:J48"/>
    <mergeCell ref="E47:J47"/>
    <mergeCell ref="E46:J46"/>
    <mergeCell ref="G43:J43"/>
    <mergeCell ref="G42:J42"/>
    <mergeCell ref="D33:J33"/>
    <mergeCell ref="G38:J38"/>
    <mergeCell ref="G39:J39"/>
    <mergeCell ref="G40:J40"/>
    <mergeCell ref="G41:J41"/>
    <mergeCell ref="G34:J34"/>
    <mergeCell ref="G35:J35"/>
    <mergeCell ref="G36:J36"/>
    <mergeCell ref="G37:J37"/>
    <mergeCell ref="D31:J31"/>
    <mergeCell ref="D32:J32"/>
    <mergeCell ref="D29:J29"/>
    <mergeCell ref="D28:J28"/>
    <mergeCell ref="D26:J26"/>
    <mergeCell ref="C23:J23"/>
    <mergeCell ref="D25:J25"/>
    <mergeCell ref="C24:J24"/>
    <mergeCell ref="F18:J18"/>
    <mergeCell ref="F21:J21"/>
    <mergeCell ref="F19:J19"/>
    <mergeCell ref="F20:J20"/>
    <mergeCell ref="F17:J17"/>
    <mergeCell ref="C3:J3"/>
    <mergeCell ref="C9:J9"/>
    <mergeCell ref="D11:J11"/>
    <mergeCell ref="D14:J14"/>
    <mergeCell ref="D15:J15"/>
    <mergeCell ref="F16:J16"/>
    <mergeCell ref="D10:J10"/>
    <mergeCell ref="D13:J13"/>
    <mergeCell ref="C4:J4"/>
    <mergeCell ref="C6:J6"/>
    <mergeCell ref="C7:J7"/>
  </mergeCells>
  <pageMargins left="0.59027779999999996" right="0.59027779999999996" top="0.59027779999999996" bottom="0.59027779999999996" header="0" footer="0"/>
  <pageSetup paperSize="9"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7</vt:i4>
      </vt:variant>
    </vt:vector>
  </HeadingPairs>
  <TitlesOfParts>
    <vt:vector size="11" baseType="lpstr">
      <vt:lpstr>Rekapitulace stavby</vt:lpstr>
      <vt:lpstr>SO  01 - Architektonicko-...</vt:lpstr>
      <vt:lpstr>VON - VRN+ON</vt:lpstr>
      <vt:lpstr>Pokyny pro vyplnění</vt:lpstr>
      <vt:lpstr>'Rekapitulace stavby'!Názvy_tisku</vt:lpstr>
      <vt:lpstr>'SO  01 - Architektonicko-...'!Názvy_tisku</vt:lpstr>
      <vt:lpstr>'VON - VRN+ON'!Názvy_tisku</vt:lpstr>
      <vt:lpstr>'Pokyny pro vyplnění'!Oblast_tisku</vt:lpstr>
      <vt:lpstr>'Rekapitulace stavby'!Oblast_tisku</vt:lpstr>
      <vt:lpstr>'SO  01 - Architektonicko-...'!Oblast_tisku</vt:lpstr>
      <vt:lpstr>'VON - VRN+ON'!Oblast_tisku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Jannike Genc Sklenarova</dc:creator>
  <cp:lastModifiedBy>Michaela Machálková</cp:lastModifiedBy>
  <cp:lastPrinted>2018-12-07T20:16:32Z</cp:lastPrinted>
  <dcterms:created xsi:type="dcterms:W3CDTF">2018-12-07T20:13:29Z</dcterms:created>
  <dcterms:modified xsi:type="dcterms:W3CDTF">2018-12-10T06:53:36Z</dcterms:modified>
</cp:coreProperties>
</file>